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znizmedia.sharepoint.com/sites/Startersloket2/Gedeelde documenten/General/Kennisbank/Downloads/Nieuwe website/Beveiligd/"/>
    </mc:Choice>
  </mc:AlternateContent>
  <xr:revisionPtr revIDLastSave="245" documentId="8_{F32472E4-3BDA-4D12-81CB-44AFC540EA46}" xr6:coauthVersionLast="47" xr6:coauthVersionMax="47" xr10:uidLastSave="{4C8512E1-9287-4990-A50A-1F70D62940E4}"/>
  <bookViews>
    <workbookView xWindow="28680" yWindow="2955" windowWidth="29040" windowHeight="15840" xr2:uid="{12CD269B-3C55-4FE1-AE53-B63855DD632B}"/>
  </bookViews>
  <sheets>
    <sheet name="Toelichting" sheetId="4" r:id="rId1"/>
    <sheet name="OMZET" sheetId="1" r:id="rId2"/>
    <sheet name="KOSTEN" sheetId="2" r:id="rId3"/>
    <sheet name="Totaal" sheetId="3" r:id="rId4"/>
    <sheet name="verwijzingen" sheetId="5" state="hidden" r:id="rId5"/>
  </sheets>
  <definedNames>
    <definedName name="_xlnm._FilterDatabase" localSheetId="2" hidden="1">KOSTEN!$A$5:$L$205</definedName>
    <definedName name="_xlnm._FilterDatabase" localSheetId="1" hidden="1">OMZET!$A$5:$K$305</definedName>
    <definedName name="datum">OMZET!$C$10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C52" i="3"/>
  <c r="B69" i="3" l="1"/>
  <c r="C13" i="1"/>
  <c r="C7" i="1" l="1"/>
  <c r="B68" i="3"/>
  <c r="B67" i="3"/>
  <c r="B65" i="3"/>
  <c r="B66" i="3"/>
  <c r="B64" i="3"/>
  <c r="B63" i="3"/>
  <c r="B62" i="3"/>
  <c r="B61" i="3"/>
  <c r="B60" i="3"/>
  <c r="B57" i="3"/>
  <c r="B56" i="3"/>
  <c r="B52" i="3"/>
  <c r="B51" i="3"/>
  <c r="B70" i="3" l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2" i="1"/>
  <c r="C11" i="1"/>
  <c r="C10" i="1"/>
  <c r="C9" i="1"/>
  <c r="C8" i="1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Q33" i="3" l="1"/>
  <c r="H33" i="3"/>
  <c r="H11" i="3"/>
  <c r="Q14" i="3"/>
  <c r="Q36" i="3"/>
  <c r="H36" i="3"/>
  <c r="H14" i="3"/>
  <c r="Q17" i="3"/>
  <c r="H30" i="3"/>
  <c r="Q30" i="3"/>
  <c r="H17" i="3"/>
  <c r="Q11" i="3"/>
  <c r="H28" i="3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L205" i="2"/>
  <c r="K205" i="2"/>
  <c r="M205" i="2" s="1"/>
  <c r="L204" i="2"/>
  <c r="K204" i="2"/>
  <c r="L203" i="2"/>
  <c r="K203" i="2"/>
  <c r="L202" i="2"/>
  <c r="K202" i="2"/>
  <c r="L201" i="2"/>
  <c r="K201" i="2"/>
  <c r="M201" i="2" s="1"/>
  <c r="L200" i="2"/>
  <c r="K200" i="2"/>
  <c r="L199" i="2"/>
  <c r="K199" i="2"/>
  <c r="L198" i="2"/>
  <c r="K198" i="2"/>
  <c r="L197" i="2"/>
  <c r="K197" i="2"/>
  <c r="M197" i="2" s="1"/>
  <c r="L196" i="2"/>
  <c r="K196" i="2"/>
  <c r="L195" i="2"/>
  <c r="K195" i="2"/>
  <c r="L194" i="2"/>
  <c r="K194" i="2"/>
  <c r="L193" i="2"/>
  <c r="K193" i="2"/>
  <c r="M193" i="2" s="1"/>
  <c r="L192" i="2"/>
  <c r="K192" i="2"/>
  <c r="L191" i="2"/>
  <c r="K191" i="2"/>
  <c r="L190" i="2"/>
  <c r="K190" i="2"/>
  <c r="L189" i="2"/>
  <c r="K189" i="2"/>
  <c r="M189" i="2" s="1"/>
  <c r="L188" i="2"/>
  <c r="K188" i="2"/>
  <c r="L187" i="2"/>
  <c r="K187" i="2"/>
  <c r="L186" i="2"/>
  <c r="K186" i="2"/>
  <c r="L185" i="2"/>
  <c r="K185" i="2"/>
  <c r="M185" i="2" s="1"/>
  <c r="L184" i="2"/>
  <c r="K184" i="2"/>
  <c r="L183" i="2"/>
  <c r="K183" i="2"/>
  <c r="L182" i="2"/>
  <c r="K182" i="2"/>
  <c r="L181" i="2"/>
  <c r="K181" i="2"/>
  <c r="M181" i="2" s="1"/>
  <c r="L180" i="2"/>
  <c r="K180" i="2"/>
  <c r="L179" i="2"/>
  <c r="K179" i="2"/>
  <c r="L178" i="2"/>
  <c r="K178" i="2"/>
  <c r="L177" i="2"/>
  <c r="K177" i="2"/>
  <c r="M177" i="2" s="1"/>
  <c r="L176" i="2"/>
  <c r="K176" i="2"/>
  <c r="L175" i="2"/>
  <c r="K175" i="2"/>
  <c r="L174" i="2"/>
  <c r="K174" i="2"/>
  <c r="L173" i="2"/>
  <c r="K173" i="2"/>
  <c r="M173" i="2" s="1"/>
  <c r="L172" i="2"/>
  <c r="K172" i="2"/>
  <c r="L171" i="2"/>
  <c r="K171" i="2"/>
  <c r="L170" i="2"/>
  <c r="K170" i="2"/>
  <c r="L169" i="2"/>
  <c r="K169" i="2"/>
  <c r="M169" i="2" s="1"/>
  <c r="L168" i="2"/>
  <c r="K168" i="2"/>
  <c r="L167" i="2"/>
  <c r="K167" i="2"/>
  <c r="L166" i="2"/>
  <c r="K166" i="2"/>
  <c r="L165" i="2"/>
  <c r="K165" i="2"/>
  <c r="M165" i="2" s="1"/>
  <c r="L164" i="2"/>
  <c r="K164" i="2"/>
  <c r="L163" i="2"/>
  <c r="K163" i="2"/>
  <c r="L162" i="2"/>
  <c r="K162" i="2"/>
  <c r="L161" i="2"/>
  <c r="K161" i="2"/>
  <c r="M161" i="2" s="1"/>
  <c r="L160" i="2"/>
  <c r="K160" i="2"/>
  <c r="L159" i="2"/>
  <c r="K159" i="2"/>
  <c r="L158" i="2"/>
  <c r="K158" i="2"/>
  <c r="L157" i="2"/>
  <c r="K157" i="2"/>
  <c r="M157" i="2" s="1"/>
  <c r="L156" i="2"/>
  <c r="K156" i="2"/>
  <c r="L155" i="2"/>
  <c r="K155" i="2"/>
  <c r="L154" i="2"/>
  <c r="K154" i="2"/>
  <c r="L153" i="2"/>
  <c r="K153" i="2"/>
  <c r="M153" i="2" s="1"/>
  <c r="L152" i="2"/>
  <c r="K152" i="2"/>
  <c r="L151" i="2"/>
  <c r="K151" i="2"/>
  <c r="L150" i="2"/>
  <c r="K150" i="2"/>
  <c r="L149" i="2"/>
  <c r="K149" i="2"/>
  <c r="M149" i="2" s="1"/>
  <c r="L148" i="2"/>
  <c r="K148" i="2"/>
  <c r="L147" i="2"/>
  <c r="K147" i="2"/>
  <c r="L146" i="2"/>
  <c r="K146" i="2"/>
  <c r="L145" i="2"/>
  <c r="K145" i="2"/>
  <c r="M145" i="2" s="1"/>
  <c r="L144" i="2"/>
  <c r="K144" i="2"/>
  <c r="L143" i="2"/>
  <c r="K143" i="2"/>
  <c r="L142" i="2"/>
  <c r="K142" i="2"/>
  <c r="L141" i="2"/>
  <c r="K141" i="2"/>
  <c r="M141" i="2" s="1"/>
  <c r="L140" i="2"/>
  <c r="K140" i="2"/>
  <c r="L139" i="2"/>
  <c r="K139" i="2"/>
  <c r="L138" i="2"/>
  <c r="K138" i="2"/>
  <c r="L137" i="2"/>
  <c r="K137" i="2"/>
  <c r="M137" i="2" s="1"/>
  <c r="L136" i="2"/>
  <c r="K136" i="2"/>
  <c r="L135" i="2"/>
  <c r="K135" i="2"/>
  <c r="L134" i="2"/>
  <c r="K134" i="2"/>
  <c r="L133" i="2"/>
  <c r="K133" i="2"/>
  <c r="M133" i="2" s="1"/>
  <c r="L132" i="2"/>
  <c r="K132" i="2"/>
  <c r="L131" i="2"/>
  <c r="K131" i="2"/>
  <c r="L130" i="2"/>
  <c r="K130" i="2"/>
  <c r="L129" i="2"/>
  <c r="K129" i="2"/>
  <c r="M129" i="2" s="1"/>
  <c r="L128" i="2"/>
  <c r="K128" i="2"/>
  <c r="L127" i="2"/>
  <c r="K127" i="2"/>
  <c r="L126" i="2"/>
  <c r="K126" i="2"/>
  <c r="L125" i="2"/>
  <c r="K125" i="2"/>
  <c r="M125" i="2" s="1"/>
  <c r="L124" i="2"/>
  <c r="K124" i="2"/>
  <c r="L123" i="2"/>
  <c r="K123" i="2"/>
  <c r="L122" i="2"/>
  <c r="K122" i="2"/>
  <c r="L121" i="2"/>
  <c r="K121" i="2"/>
  <c r="M121" i="2" s="1"/>
  <c r="L120" i="2"/>
  <c r="K120" i="2"/>
  <c r="L119" i="2"/>
  <c r="K119" i="2"/>
  <c r="L118" i="2"/>
  <c r="K118" i="2"/>
  <c r="L117" i="2"/>
  <c r="K117" i="2"/>
  <c r="M117" i="2" s="1"/>
  <c r="L116" i="2"/>
  <c r="K116" i="2"/>
  <c r="L115" i="2"/>
  <c r="K115" i="2"/>
  <c r="L114" i="2"/>
  <c r="K114" i="2"/>
  <c r="L113" i="2"/>
  <c r="K113" i="2"/>
  <c r="M113" i="2" s="1"/>
  <c r="L112" i="2"/>
  <c r="K112" i="2"/>
  <c r="L111" i="2"/>
  <c r="K111" i="2"/>
  <c r="L110" i="2"/>
  <c r="K110" i="2"/>
  <c r="L109" i="2"/>
  <c r="K109" i="2"/>
  <c r="M109" i="2" s="1"/>
  <c r="L108" i="2"/>
  <c r="K108" i="2"/>
  <c r="L107" i="2"/>
  <c r="K107" i="2"/>
  <c r="L106" i="2"/>
  <c r="K106" i="2"/>
  <c r="L105" i="2"/>
  <c r="K105" i="2"/>
  <c r="M105" i="2" s="1"/>
  <c r="L104" i="2"/>
  <c r="K104" i="2"/>
  <c r="L103" i="2"/>
  <c r="K103" i="2"/>
  <c r="L102" i="2"/>
  <c r="K102" i="2"/>
  <c r="L101" i="2"/>
  <c r="K101" i="2"/>
  <c r="M101" i="2" s="1"/>
  <c r="L100" i="2"/>
  <c r="K100" i="2"/>
  <c r="L99" i="2"/>
  <c r="K99" i="2"/>
  <c r="L98" i="2"/>
  <c r="K98" i="2"/>
  <c r="L97" i="2"/>
  <c r="K97" i="2"/>
  <c r="M97" i="2" s="1"/>
  <c r="L96" i="2"/>
  <c r="K96" i="2"/>
  <c r="L95" i="2"/>
  <c r="K95" i="2"/>
  <c r="L94" i="2"/>
  <c r="K94" i="2"/>
  <c r="L93" i="2"/>
  <c r="K93" i="2"/>
  <c r="M93" i="2" s="1"/>
  <c r="L92" i="2"/>
  <c r="K92" i="2"/>
  <c r="L91" i="2"/>
  <c r="K91" i="2"/>
  <c r="L90" i="2"/>
  <c r="K90" i="2"/>
  <c r="L89" i="2"/>
  <c r="K89" i="2"/>
  <c r="M89" i="2" s="1"/>
  <c r="L88" i="2"/>
  <c r="K88" i="2"/>
  <c r="L87" i="2"/>
  <c r="K87" i="2"/>
  <c r="L86" i="2"/>
  <c r="K86" i="2"/>
  <c r="L85" i="2"/>
  <c r="K85" i="2"/>
  <c r="M85" i="2" s="1"/>
  <c r="L84" i="2"/>
  <c r="K84" i="2"/>
  <c r="L83" i="2"/>
  <c r="K83" i="2"/>
  <c r="L82" i="2"/>
  <c r="K82" i="2"/>
  <c r="L81" i="2"/>
  <c r="K81" i="2"/>
  <c r="M81" i="2" s="1"/>
  <c r="L80" i="2"/>
  <c r="K80" i="2"/>
  <c r="L79" i="2"/>
  <c r="K79" i="2"/>
  <c r="L78" i="2"/>
  <c r="K78" i="2"/>
  <c r="L77" i="2"/>
  <c r="K77" i="2"/>
  <c r="M77" i="2" s="1"/>
  <c r="L76" i="2"/>
  <c r="K76" i="2"/>
  <c r="L75" i="2"/>
  <c r="K75" i="2"/>
  <c r="L74" i="2"/>
  <c r="K74" i="2"/>
  <c r="L73" i="2"/>
  <c r="K73" i="2"/>
  <c r="M73" i="2" s="1"/>
  <c r="L72" i="2"/>
  <c r="K72" i="2"/>
  <c r="L71" i="2"/>
  <c r="K71" i="2"/>
  <c r="L70" i="2"/>
  <c r="K70" i="2"/>
  <c r="L69" i="2"/>
  <c r="K69" i="2"/>
  <c r="M69" i="2" s="1"/>
  <c r="L68" i="2"/>
  <c r="K68" i="2"/>
  <c r="L67" i="2"/>
  <c r="K67" i="2"/>
  <c r="L66" i="2"/>
  <c r="K66" i="2"/>
  <c r="L65" i="2"/>
  <c r="K65" i="2"/>
  <c r="M65" i="2" s="1"/>
  <c r="L64" i="2"/>
  <c r="K64" i="2"/>
  <c r="L63" i="2"/>
  <c r="K63" i="2"/>
  <c r="L62" i="2"/>
  <c r="K62" i="2"/>
  <c r="L61" i="2"/>
  <c r="K61" i="2"/>
  <c r="M61" i="2" s="1"/>
  <c r="L60" i="2"/>
  <c r="K60" i="2"/>
  <c r="L59" i="2"/>
  <c r="K59" i="2"/>
  <c r="L58" i="2"/>
  <c r="K58" i="2"/>
  <c r="L57" i="2"/>
  <c r="K57" i="2"/>
  <c r="M57" i="2" s="1"/>
  <c r="L56" i="2"/>
  <c r="K56" i="2"/>
  <c r="L55" i="2"/>
  <c r="K55" i="2"/>
  <c r="L54" i="2"/>
  <c r="K54" i="2"/>
  <c r="L53" i="2"/>
  <c r="K53" i="2"/>
  <c r="M53" i="2" s="1"/>
  <c r="L52" i="2"/>
  <c r="K52" i="2"/>
  <c r="L51" i="2"/>
  <c r="K51" i="2"/>
  <c r="L50" i="2"/>
  <c r="K50" i="2"/>
  <c r="L49" i="2"/>
  <c r="K49" i="2"/>
  <c r="M49" i="2" s="1"/>
  <c r="L48" i="2"/>
  <c r="K48" i="2"/>
  <c r="L47" i="2"/>
  <c r="K47" i="2"/>
  <c r="L46" i="2"/>
  <c r="K46" i="2"/>
  <c r="L45" i="2"/>
  <c r="K45" i="2"/>
  <c r="M45" i="2" s="1"/>
  <c r="L44" i="2"/>
  <c r="K44" i="2"/>
  <c r="L43" i="2"/>
  <c r="K43" i="2"/>
  <c r="L42" i="2"/>
  <c r="K42" i="2"/>
  <c r="L41" i="2"/>
  <c r="K41" i="2"/>
  <c r="M41" i="2" s="1"/>
  <c r="L40" i="2"/>
  <c r="K40" i="2"/>
  <c r="L39" i="2"/>
  <c r="K39" i="2"/>
  <c r="L38" i="2"/>
  <c r="K38" i="2"/>
  <c r="L37" i="2"/>
  <c r="K37" i="2"/>
  <c r="M37" i="2" s="1"/>
  <c r="L36" i="2"/>
  <c r="K36" i="2"/>
  <c r="L35" i="2"/>
  <c r="K35" i="2"/>
  <c r="L34" i="2"/>
  <c r="K34" i="2"/>
  <c r="L33" i="2"/>
  <c r="K33" i="2"/>
  <c r="M33" i="2" s="1"/>
  <c r="L32" i="2"/>
  <c r="K32" i="2"/>
  <c r="L31" i="2"/>
  <c r="K31" i="2"/>
  <c r="L30" i="2"/>
  <c r="K30" i="2"/>
  <c r="L29" i="2"/>
  <c r="K29" i="2"/>
  <c r="M29" i="2" s="1"/>
  <c r="L28" i="2"/>
  <c r="K28" i="2"/>
  <c r="L27" i="2"/>
  <c r="K27" i="2"/>
  <c r="L26" i="2"/>
  <c r="K26" i="2"/>
  <c r="L25" i="2"/>
  <c r="K25" i="2"/>
  <c r="M25" i="2" s="1"/>
  <c r="L24" i="2"/>
  <c r="K24" i="2"/>
  <c r="L23" i="2"/>
  <c r="K23" i="2"/>
  <c r="L22" i="2"/>
  <c r="K22" i="2"/>
  <c r="L21" i="2"/>
  <c r="K21" i="2"/>
  <c r="M21" i="2" s="1"/>
  <c r="L20" i="2"/>
  <c r="K20" i="2"/>
  <c r="L19" i="2"/>
  <c r="K19" i="2"/>
  <c r="L18" i="2"/>
  <c r="K18" i="2"/>
  <c r="L17" i="2"/>
  <c r="K17" i="2"/>
  <c r="M17" i="2" s="1"/>
  <c r="L16" i="2"/>
  <c r="K16" i="2"/>
  <c r="L15" i="2"/>
  <c r="K15" i="2"/>
  <c r="L14" i="2"/>
  <c r="K14" i="2"/>
  <c r="L13" i="2"/>
  <c r="K13" i="2"/>
  <c r="M13" i="2" s="1"/>
  <c r="L12" i="2"/>
  <c r="K12" i="2"/>
  <c r="L11" i="2"/>
  <c r="K11" i="2"/>
  <c r="L10" i="2"/>
  <c r="K10" i="2"/>
  <c r="L9" i="2"/>
  <c r="K9" i="2"/>
  <c r="L8" i="2"/>
  <c r="K8" i="2"/>
  <c r="Q12" i="3" s="1"/>
  <c r="L7" i="2"/>
  <c r="H34" i="3" s="1"/>
  <c r="K7" i="2"/>
  <c r="L6" i="2"/>
  <c r="K6" i="2"/>
  <c r="M14" i="2" l="1"/>
  <c r="M18" i="2"/>
  <c r="M22" i="2"/>
  <c r="M26" i="2"/>
  <c r="M34" i="2"/>
  <c r="M38" i="2"/>
  <c r="M42" i="2"/>
  <c r="M46" i="2"/>
  <c r="M50" i="2"/>
  <c r="M54" i="2"/>
  <c r="M58" i="2"/>
  <c r="M62" i="2"/>
  <c r="M66" i="2"/>
  <c r="M70" i="2"/>
  <c r="M74" i="2"/>
  <c r="M78" i="2"/>
  <c r="M82" i="2"/>
  <c r="M86" i="2"/>
  <c r="M90" i="2"/>
  <c r="M94" i="2"/>
  <c r="M98" i="2"/>
  <c r="M102" i="2"/>
  <c r="M106" i="2"/>
  <c r="M110" i="2"/>
  <c r="M114" i="2"/>
  <c r="M118" i="2"/>
  <c r="M122" i="2"/>
  <c r="M126" i="2"/>
  <c r="M130" i="2"/>
  <c r="M134" i="2"/>
  <c r="M138" i="2"/>
  <c r="M142" i="2"/>
  <c r="M146" i="2"/>
  <c r="M150" i="2"/>
  <c r="M154" i="2"/>
  <c r="M158" i="2"/>
  <c r="M162" i="2"/>
  <c r="M166" i="2"/>
  <c r="M170" i="2"/>
  <c r="M174" i="2"/>
  <c r="M178" i="2"/>
  <c r="M182" i="2"/>
  <c r="M186" i="2"/>
  <c r="M190" i="2"/>
  <c r="M194" i="2"/>
  <c r="M198" i="2"/>
  <c r="M202" i="2"/>
  <c r="L16" i="1"/>
  <c r="L28" i="1"/>
  <c r="L44" i="1"/>
  <c r="L56" i="1"/>
  <c r="L68" i="1"/>
  <c r="L80" i="1"/>
  <c r="L96" i="1"/>
  <c r="L108" i="1"/>
  <c r="L120" i="1"/>
  <c r="L132" i="1"/>
  <c r="L144" i="1"/>
  <c r="L156" i="1"/>
  <c r="L164" i="1"/>
  <c r="L176" i="1"/>
  <c r="L180" i="1"/>
  <c r="L184" i="1"/>
  <c r="L192" i="1"/>
  <c r="L196" i="1"/>
  <c r="L204" i="1"/>
  <c r="L208" i="1"/>
  <c r="L212" i="1"/>
  <c r="L216" i="1"/>
  <c r="L220" i="1"/>
  <c r="L224" i="1"/>
  <c r="L228" i="1"/>
  <c r="L236" i="1"/>
  <c r="L240" i="1"/>
  <c r="L244" i="1"/>
  <c r="L248" i="1"/>
  <c r="L252" i="1"/>
  <c r="L256" i="1"/>
  <c r="L260" i="1"/>
  <c r="L264" i="1"/>
  <c r="L268" i="1"/>
  <c r="L272" i="1"/>
  <c r="L276" i="1"/>
  <c r="L280" i="1"/>
  <c r="L284" i="1"/>
  <c r="L288" i="1"/>
  <c r="L292" i="1"/>
  <c r="L296" i="1"/>
  <c r="L300" i="1"/>
  <c r="L24" i="1"/>
  <c r="L40" i="1"/>
  <c r="L52" i="1"/>
  <c r="L64" i="1"/>
  <c r="L76" i="1"/>
  <c r="L88" i="1"/>
  <c r="L100" i="1"/>
  <c r="L112" i="1"/>
  <c r="L124" i="1"/>
  <c r="L136" i="1"/>
  <c r="L148" i="1"/>
  <c r="L160" i="1"/>
  <c r="L172" i="1"/>
  <c r="L188" i="1"/>
  <c r="L232" i="1"/>
  <c r="L20" i="1"/>
  <c r="L32" i="1"/>
  <c r="L48" i="1"/>
  <c r="L60" i="1"/>
  <c r="L72" i="1"/>
  <c r="L84" i="1"/>
  <c r="L92" i="1"/>
  <c r="L104" i="1"/>
  <c r="L116" i="1"/>
  <c r="L128" i="1"/>
  <c r="L140" i="1"/>
  <c r="L152" i="1"/>
  <c r="L168" i="1"/>
  <c r="L200" i="1"/>
  <c r="L15" i="1"/>
  <c r="L19" i="1"/>
  <c r="L23" i="1"/>
  <c r="L27" i="1"/>
  <c r="L31" i="1"/>
  <c r="L35" i="1"/>
  <c r="L39" i="1"/>
  <c r="L43" i="1"/>
  <c r="L47" i="1"/>
  <c r="L51" i="1"/>
  <c r="L55" i="1"/>
  <c r="L59" i="1"/>
  <c r="L63" i="1"/>
  <c r="L67" i="1"/>
  <c r="L71" i="1"/>
  <c r="L75" i="1"/>
  <c r="L79" i="1"/>
  <c r="L83" i="1"/>
  <c r="L87" i="1"/>
  <c r="L91" i="1"/>
  <c r="L95" i="1"/>
  <c r="L99" i="1"/>
  <c r="L103" i="1"/>
  <c r="L107" i="1"/>
  <c r="L111" i="1"/>
  <c r="L115" i="1"/>
  <c r="L119" i="1"/>
  <c r="L123" i="1"/>
  <c r="L127" i="1"/>
  <c r="L131" i="1"/>
  <c r="L135" i="1"/>
  <c r="L139" i="1"/>
  <c r="L143" i="1"/>
  <c r="L147" i="1"/>
  <c r="L151" i="1"/>
  <c r="L155" i="1"/>
  <c r="L159" i="1"/>
  <c r="L163" i="1"/>
  <c r="L167" i="1"/>
  <c r="L171" i="1"/>
  <c r="L175" i="1"/>
  <c r="L179" i="1"/>
  <c r="L183" i="1"/>
  <c r="L187" i="1"/>
  <c r="L191" i="1"/>
  <c r="L195" i="1"/>
  <c r="L199" i="1"/>
  <c r="L203" i="1"/>
  <c r="L207" i="1"/>
  <c r="L211" i="1"/>
  <c r="L215" i="1"/>
  <c r="L219" i="1"/>
  <c r="L223" i="1"/>
  <c r="L227" i="1"/>
  <c r="L231" i="1"/>
  <c r="L235" i="1"/>
  <c r="L239" i="1"/>
  <c r="L243" i="1"/>
  <c r="L247" i="1"/>
  <c r="L251" i="1"/>
  <c r="L255" i="1"/>
  <c r="L259" i="1"/>
  <c r="L36" i="1"/>
  <c r="L263" i="1"/>
  <c r="L267" i="1"/>
  <c r="L271" i="1"/>
  <c r="L275" i="1"/>
  <c r="L279" i="1"/>
  <c r="L283" i="1"/>
  <c r="L287" i="1"/>
  <c r="L11" i="1"/>
  <c r="M30" i="2"/>
  <c r="M11" i="2"/>
  <c r="M15" i="2"/>
  <c r="M19" i="2"/>
  <c r="M23" i="2"/>
  <c r="M27" i="2"/>
  <c r="M31" i="2"/>
  <c r="M35" i="2"/>
  <c r="M39" i="2"/>
  <c r="M43" i="2"/>
  <c r="M47" i="2"/>
  <c r="M51" i="2"/>
  <c r="M55" i="2"/>
  <c r="M59" i="2"/>
  <c r="M63" i="2"/>
  <c r="M67" i="2"/>
  <c r="M71" i="2"/>
  <c r="M75" i="2"/>
  <c r="M79" i="2"/>
  <c r="M83" i="2"/>
  <c r="M87" i="2"/>
  <c r="M91" i="2"/>
  <c r="M95" i="2"/>
  <c r="M99" i="2"/>
  <c r="M103" i="2"/>
  <c r="M107" i="2"/>
  <c r="M111" i="2"/>
  <c r="M115" i="2"/>
  <c r="M119" i="2"/>
  <c r="M123" i="2"/>
  <c r="M127" i="2"/>
  <c r="M131" i="2"/>
  <c r="M135" i="2"/>
  <c r="M139" i="2"/>
  <c r="M143" i="2"/>
  <c r="M147" i="2"/>
  <c r="M151" i="2"/>
  <c r="M155" i="2"/>
  <c r="M159" i="2"/>
  <c r="M163" i="2"/>
  <c r="M167" i="2"/>
  <c r="M171" i="2"/>
  <c r="M175" i="2"/>
  <c r="M179" i="2"/>
  <c r="M183" i="2"/>
  <c r="M187" i="2"/>
  <c r="M191" i="2"/>
  <c r="M195" i="2"/>
  <c r="M199" i="2"/>
  <c r="M203" i="2"/>
  <c r="L12" i="1"/>
  <c r="M7" i="2"/>
  <c r="H27" i="3" s="1"/>
  <c r="L9" i="1"/>
  <c r="L27" i="3" s="1"/>
  <c r="L13" i="1"/>
  <c r="L17" i="1"/>
  <c r="L21" i="1"/>
  <c r="L25" i="1"/>
  <c r="L29" i="1"/>
  <c r="L33" i="1"/>
  <c r="L37" i="1"/>
  <c r="L41" i="1"/>
  <c r="L45" i="1"/>
  <c r="L49" i="1"/>
  <c r="L53" i="1"/>
  <c r="L57" i="1"/>
  <c r="L61" i="1"/>
  <c r="L65" i="1"/>
  <c r="L69" i="1"/>
  <c r="L73" i="1"/>
  <c r="L77" i="1"/>
  <c r="L81" i="1"/>
  <c r="L85" i="1"/>
  <c r="L89" i="1"/>
  <c r="L93" i="1"/>
  <c r="L97" i="1"/>
  <c r="L101" i="1"/>
  <c r="L105" i="1"/>
  <c r="L109" i="1"/>
  <c r="L113" i="1"/>
  <c r="L117" i="1"/>
  <c r="L121" i="1"/>
  <c r="L125" i="1"/>
  <c r="L129" i="1"/>
  <c r="L133" i="1"/>
  <c r="L137" i="1"/>
  <c r="L141" i="1"/>
  <c r="L145" i="1"/>
  <c r="L149" i="1"/>
  <c r="L153" i="1"/>
  <c r="L157" i="1"/>
  <c r="L161" i="1"/>
  <c r="L165" i="1"/>
  <c r="L169" i="1"/>
  <c r="L173" i="1"/>
  <c r="L177" i="1"/>
  <c r="L181" i="1"/>
  <c r="L185" i="1"/>
  <c r="L189" i="1"/>
  <c r="L193" i="1"/>
  <c r="L197" i="1"/>
  <c r="L201" i="1"/>
  <c r="L205" i="1"/>
  <c r="L209" i="1"/>
  <c r="L213" i="1"/>
  <c r="L217" i="1"/>
  <c r="L221" i="1"/>
  <c r="L225" i="1"/>
  <c r="L229" i="1"/>
  <c r="L233" i="1"/>
  <c r="L237" i="1"/>
  <c r="L241" i="1"/>
  <c r="L245" i="1"/>
  <c r="L249" i="1"/>
  <c r="L253" i="1"/>
  <c r="L257" i="1"/>
  <c r="L261" i="1"/>
  <c r="L265" i="1"/>
  <c r="L269" i="1"/>
  <c r="L273" i="1"/>
  <c r="L277" i="1"/>
  <c r="L281" i="1"/>
  <c r="L285" i="1"/>
  <c r="L289" i="1"/>
  <c r="L293" i="1"/>
  <c r="L297" i="1"/>
  <c r="L301" i="1"/>
  <c r="L305" i="1"/>
  <c r="L30" i="1"/>
  <c r="L42" i="1"/>
  <c r="L54" i="1"/>
  <c r="L70" i="1"/>
  <c r="L82" i="1"/>
  <c r="L98" i="1"/>
  <c r="L106" i="1"/>
  <c r="L118" i="1"/>
  <c r="L122" i="1"/>
  <c r="L126" i="1"/>
  <c r="L130" i="1"/>
  <c r="L138" i="1"/>
  <c r="L150" i="1"/>
  <c r="L154" i="1"/>
  <c r="L158" i="1"/>
  <c r="L162" i="1"/>
  <c r="L166" i="1"/>
  <c r="L170" i="1"/>
  <c r="L174" i="1"/>
  <c r="L178" i="1"/>
  <c r="L182" i="1"/>
  <c r="L186" i="1"/>
  <c r="L190" i="1"/>
  <c r="L194" i="1"/>
  <c r="L198" i="1"/>
  <c r="L202" i="1"/>
  <c r="L206" i="1"/>
  <c r="L210" i="1"/>
  <c r="L214" i="1"/>
  <c r="L218" i="1"/>
  <c r="L222" i="1"/>
  <c r="L226" i="1"/>
  <c r="L230" i="1"/>
  <c r="L234" i="1"/>
  <c r="L238" i="1"/>
  <c r="L242" i="1"/>
  <c r="L246" i="1"/>
  <c r="L250" i="1"/>
  <c r="L254" i="1"/>
  <c r="L258" i="1"/>
  <c r="L262" i="1"/>
  <c r="L266" i="1"/>
  <c r="L270" i="1"/>
  <c r="L274" i="1"/>
  <c r="L278" i="1"/>
  <c r="L282" i="1"/>
  <c r="L286" i="1"/>
  <c r="L290" i="1"/>
  <c r="L294" i="1"/>
  <c r="L298" i="1"/>
  <c r="L302" i="1"/>
  <c r="L22" i="1"/>
  <c r="L38" i="1"/>
  <c r="L62" i="1"/>
  <c r="L90" i="1"/>
  <c r="L134" i="1"/>
  <c r="L291" i="1"/>
  <c r="L295" i="1"/>
  <c r="L299" i="1"/>
  <c r="L303" i="1"/>
  <c r="L14" i="1"/>
  <c r="L34" i="1"/>
  <c r="L50" i="1"/>
  <c r="L74" i="1"/>
  <c r="L86" i="1"/>
  <c r="L110" i="1"/>
  <c r="L142" i="1"/>
  <c r="L18" i="1"/>
  <c r="L26" i="1"/>
  <c r="L46" i="1"/>
  <c r="L58" i="1"/>
  <c r="L66" i="1"/>
  <c r="L78" i="1"/>
  <c r="L94" i="1"/>
  <c r="L102" i="1"/>
  <c r="L114" i="1"/>
  <c r="L146" i="1"/>
  <c r="L304" i="1"/>
  <c r="M10" i="2"/>
  <c r="L10" i="1"/>
  <c r="C36" i="3"/>
  <c r="C15" i="3"/>
  <c r="C30" i="3"/>
  <c r="C9" i="3"/>
  <c r="L14" i="3"/>
  <c r="L30" i="3"/>
  <c r="L17" i="3"/>
  <c r="C17" i="3"/>
  <c r="C14" i="3"/>
  <c r="L11" i="3"/>
  <c r="C11" i="3"/>
  <c r="L36" i="3"/>
  <c r="C33" i="3"/>
  <c r="L33" i="3"/>
  <c r="M12" i="2"/>
  <c r="M16" i="2"/>
  <c r="M20" i="2"/>
  <c r="M24" i="2"/>
  <c r="M28" i="2"/>
  <c r="M32" i="2"/>
  <c r="M36" i="2"/>
  <c r="M40" i="2"/>
  <c r="M44" i="2"/>
  <c r="M48" i="2"/>
  <c r="M52" i="2"/>
  <c r="M56" i="2"/>
  <c r="M60" i="2"/>
  <c r="M64" i="2"/>
  <c r="M68" i="2"/>
  <c r="M72" i="2"/>
  <c r="M76" i="2"/>
  <c r="M80" i="2"/>
  <c r="M84" i="2"/>
  <c r="M88" i="2"/>
  <c r="M92" i="2"/>
  <c r="M96" i="2"/>
  <c r="M100" i="2"/>
  <c r="M104" i="2"/>
  <c r="M108" i="2"/>
  <c r="M112" i="2"/>
  <c r="M116" i="2"/>
  <c r="M120" i="2"/>
  <c r="M124" i="2"/>
  <c r="M128" i="2"/>
  <c r="M132" i="2"/>
  <c r="M136" i="2"/>
  <c r="M140" i="2"/>
  <c r="M144" i="2"/>
  <c r="M148" i="2"/>
  <c r="M152" i="2"/>
  <c r="M156" i="2"/>
  <c r="M160" i="2"/>
  <c r="M164" i="2"/>
  <c r="M168" i="2"/>
  <c r="M172" i="2"/>
  <c r="M176" i="2"/>
  <c r="M180" i="2"/>
  <c r="M184" i="2"/>
  <c r="M188" i="2"/>
  <c r="M192" i="2"/>
  <c r="M196" i="2"/>
  <c r="M200" i="2"/>
  <c r="M204" i="2"/>
  <c r="L8" i="1"/>
  <c r="L8" i="3" s="1"/>
  <c r="L7" i="1"/>
  <c r="M8" i="2"/>
  <c r="M9" i="2"/>
  <c r="L6" i="1"/>
  <c r="L28" i="3"/>
  <c r="M6" i="2"/>
  <c r="Q9" i="3"/>
  <c r="Q28" i="3"/>
  <c r="Q34" i="3"/>
  <c r="H9" i="3"/>
  <c r="H31" i="3"/>
  <c r="L9" i="3"/>
  <c r="C28" i="3"/>
  <c r="C34" i="3"/>
  <c r="C31" i="3"/>
  <c r="L34" i="3"/>
  <c r="L12" i="3"/>
  <c r="L15" i="3"/>
  <c r="L31" i="3"/>
  <c r="H15" i="3"/>
  <c r="Q31" i="3"/>
  <c r="Q15" i="3"/>
  <c r="C12" i="3"/>
  <c r="H12" i="3"/>
  <c r="Q27" i="3" l="1"/>
  <c r="H8" i="3"/>
  <c r="C27" i="3"/>
  <c r="Q8" i="3"/>
  <c r="C38" i="3"/>
  <c r="L38" i="3"/>
  <c r="Q38" i="3"/>
  <c r="H38" i="3"/>
  <c r="C19" i="3"/>
  <c r="H19" i="3"/>
  <c r="Q19" i="3"/>
  <c r="L19" i="3"/>
  <c r="B55" i="3"/>
  <c r="B50" i="3"/>
  <c r="C70" i="3" l="1"/>
  <c r="C62" i="3"/>
  <c r="C56" i="3"/>
  <c r="C55" i="3"/>
  <c r="C69" i="3"/>
  <c r="C61" i="3"/>
  <c r="C57" i="3"/>
  <c r="C65" i="3"/>
  <c r="C63" i="3"/>
  <c r="C68" i="3"/>
  <c r="C60" i="3"/>
  <c r="C66" i="3"/>
  <c r="C64" i="3"/>
  <c r="C67" i="3"/>
  <c r="C51" i="3"/>
  <c r="C50" i="3"/>
  <c r="C40" i="3"/>
  <c r="E40" i="3" s="1"/>
  <c r="L40" i="3"/>
  <c r="N40" i="3" s="1"/>
  <c r="L21" i="3"/>
  <c r="N21" i="3" s="1"/>
  <c r="C21" i="3"/>
  <c r="E2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Baltes | Startersloket</author>
  </authors>
  <commentList>
    <comment ref="Q3" authorId="0" shapeId="0" xr:uid="{3A9EF647-31E1-4847-94F1-5C9DA4899733}">
      <text>
        <r>
          <rPr>
            <b/>
            <sz val="9"/>
            <color indexed="81"/>
            <rFont val="Tahoma"/>
            <family val="2"/>
          </rPr>
          <t xml:space="preserve">1. Prestaties binnenland
</t>
        </r>
        <r>
          <rPr>
            <sz val="9"/>
            <color indexed="81"/>
            <rFont val="Tahoma"/>
            <family val="2"/>
          </rPr>
          <t xml:space="preserve">Rubriek 1: A Leveringen/diensten hoog tarief
Rubriek 1: B Leveringen/diensten laag tarief
Rubriek 1: D Privegebruik 
Rubriek 1: E Leveringen / diensten met 0% of niet bij jou belast
Rubriek 5: Voorbelasting
</t>
        </r>
      </text>
    </comment>
    <comment ref="E12" authorId="0" shapeId="0" xr:uid="{7BFD7256-F5E8-450B-9132-B3127A57FEA2}">
      <text>
        <r>
          <rPr>
            <sz val="9"/>
            <color indexed="81"/>
            <rFont val="Tahoma"/>
            <family val="2"/>
          </rPr>
          <t xml:space="preserve">Hier wordt een opmerking getoond.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Baltes | Startersloket</author>
  </authors>
  <commentList>
    <comment ref="A4" authorId="0" shapeId="0" xr:uid="{CF4654E8-E164-437F-A3C9-70B5C4F86EB1}">
      <text>
        <r>
          <rPr>
            <b/>
            <sz val="9"/>
            <color indexed="81"/>
            <rFont val="Tahoma"/>
            <family val="2"/>
          </rPr>
          <t xml:space="preserve">Kolom A: Bevat opvolgende regelnummers.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6AF5E20-7A00-4CAB-91FB-402BD2F2FCCD}">
      <text>
        <r>
          <rPr>
            <b/>
            <sz val="9"/>
            <color indexed="81"/>
            <rFont val="Tahoma"/>
            <family val="2"/>
          </rPr>
          <t xml:space="preserve">Kolom B: Factuurdatum: noteer hier de datum (dd-mm-jj) die je vermeldt op de uitgaande factuur. Deze datum is bepalend voor de kwartaal aangifte btw.
</t>
        </r>
      </text>
    </comment>
    <comment ref="C4" authorId="0" shapeId="0" xr:uid="{7BB9DCE7-F98E-49C5-A3A9-E5EA6303B07A}">
      <text>
        <r>
          <rPr>
            <b/>
            <sz val="9"/>
            <color indexed="81"/>
            <rFont val="Tahoma"/>
            <family val="2"/>
          </rPr>
          <t>Kolom C: Kwartaal: vul hier niks in, het juiste kwartaal wordt automatisch getoond op basis van de datum in Kolom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1A3AA6F1-1A33-42CE-BC5D-A563F1BEE0C6}">
      <text>
        <r>
          <rPr>
            <b/>
            <sz val="9"/>
            <color indexed="81"/>
            <rFont val="Tahoma"/>
            <family val="2"/>
          </rPr>
          <t xml:space="preserve">Kolom D: Factuurnummer: noteer hier het factuurnummer van de uitgaande factuur;  deze dienen bij een correcte administratie opvolgend te zijn.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7ABDF7F1-CD64-4811-8260-C99099FC27DC}">
      <text>
        <r>
          <rPr>
            <b/>
            <sz val="9"/>
            <color indexed="81"/>
            <rFont val="Tahoma"/>
            <family val="2"/>
          </rPr>
          <t>Kolom E: Klant /opdrachtgever: noteer hier de naam van de klant/opdrachtgever.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A055C126-DA91-43F0-BBD8-51978F773A83}">
      <text>
        <r>
          <rPr>
            <b/>
            <sz val="9"/>
            <color indexed="81"/>
            <rFont val="Tahoma"/>
            <family val="2"/>
          </rPr>
          <t>Kolom F: Omschrijving: geef hier een korte omschrijving van het product / dienst welke is/wordt geleverd.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19ACD435-CED4-4319-BBB3-22231A394157}">
      <text>
        <r>
          <rPr>
            <b/>
            <sz val="9"/>
            <color indexed="81"/>
            <rFont val="Tahoma"/>
            <family val="2"/>
          </rPr>
          <t>Kolom G: Factuur betaald: geef, via het drop-down menu, met Ja of Nee aan of de klant deze factur al heeft betaald. Dit is bepalend voor jouw debiteurensaldo (zie tabblad Totaal).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 shapeId="0" xr:uid="{DAB910DF-0262-4EB3-9E29-2BD8171FD36F}">
      <text>
        <r>
          <rPr>
            <b/>
            <sz val="9"/>
            <color indexed="81"/>
            <rFont val="Tahoma"/>
            <family val="2"/>
          </rPr>
          <t>Kolom H: Omzet ex. btw: noteer hier het gefactureerde bedrag exclusief btw.</t>
        </r>
      </text>
    </comment>
    <comment ref="I4" authorId="0" shapeId="0" xr:uid="{3AB72F23-E477-4789-873A-721408442FB1}">
      <text>
        <r>
          <rPr>
            <b/>
            <sz val="9"/>
            <color indexed="81"/>
            <rFont val="Tahoma"/>
            <family val="2"/>
          </rPr>
          <t>Kolom I: btw %: kies hier, via het pull-down menu, welk btw-tarief van toepassing is op deze factuur (21%, 9%, 0%). Bevat de factuur omzet over meerder btw-tarieven, gebruik dan per tarief een afzonderlijke regel.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Baltes | Startersloket</author>
  </authors>
  <commentList>
    <comment ref="A4" authorId="0" shapeId="0" xr:uid="{B54B219D-E49C-481A-A4D0-E4F70F79274D}">
      <text>
        <r>
          <rPr>
            <b/>
            <sz val="9"/>
            <color indexed="81"/>
            <rFont val="Tahoma"/>
            <family val="2"/>
          </rPr>
          <t xml:space="preserve">Kolom A: Bevat opvolgend regelnummer.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8D185564-8B86-40AB-A175-D3423AFEA558}">
      <text>
        <r>
          <rPr>
            <b/>
            <sz val="9"/>
            <color indexed="81"/>
            <rFont val="Tahoma"/>
            <family val="2"/>
          </rPr>
          <t>Kolom B: Factuurdatum: noteer hier de datum (dd-mm-jj) die staat vermeld op de uitgaande factuur. Deze datum is bepalend voor de kwartaal aangifte btw.</t>
        </r>
      </text>
    </comment>
    <comment ref="C4" authorId="0" shapeId="0" xr:uid="{F9007360-612E-4E13-A005-7548117FF911}">
      <text>
        <r>
          <rPr>
            <b/>
            <sz val="9"/>
            <color indexed="81"/>
            <rFont val="Tahoma"/>
            <family val="2"/>
          </rPr>
          <t>Kolom C: Kwartaal: vul hier niks in, het juiste kwartaal wordt automatisch getoond op basis  van Kolom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1E8D7338-06C2-4497-8179-C20BF63E5657}">
      <text>
        <r>
          <rPr>
            <b/>
            <sz val="9"/>
            <color indexed="81"/>
            <rFont val="Tahoma"/>
            <family val="2"/>
          </rPr>
          <t>Kolom D: Factuurnummer: noteer hier het factuurnummer van de inkomende factuur.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E93D57D-FF8B-4C24-958D-78AAE51EB52F}">
      <text>
        <r>
          <rPr>
            <b/>
            <sz val="9"/>
            <color indexed="81"/>
            <rFont val="Tahoma"/>
            <family val="2"/>
          </rPr>
          <t>Kolom E: Bedrijf/organisatie: noteer hier de naam van bedrijf/organisatie die de factuur heeft gestuurd.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AE6AB1B1-A964-4EAD-B079-5227749930F8}">
      <text>
        <r>
          <rPr>
            <b/>
            <sz val="9"/>
            <color indexed="81"/>
            <rFont val="Tahoma"/>
            <family val="2"/>
          </rPr>
          <t>Kolom F: Omschrijving: geef hier een korte omschrijving van het product / dienst welke is geleverd.</t>
        </r>
      </text>
    </comment>
    <comment ref="G4" authorId="0" shapeId="0" xr:uid="{BB965598-D5EF-4D8F-8D52-C6DF3841BD56}">
      <text>
        <r>
          <rPr>
            <b/>
            <sz val="9"/>
            <color indexed="81"/>
            <rFont val="Tahoma"/>
            <family val="2"/>
          </rPr>
          <t>Kolom G: Kostensoort: kies hier de rubriek passend bij de gemaakte kosten. Kies voor Overige kosten indien de juiste rubriek niet beschikbaar 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 shapeId="0" xr:uid="{7DF3595D-93DB-45D2-B3DE-E03BDA9EBA82}">
      <text>
        <r>
          <rPr>
            <b/>
            <sz val="9"/>
            <color indexed="81"/>
            <rFont val="Tahoma"/>
            <family val="2"/>
          </rPr>
          <t>Kolom H: Factuur betaald: Geef, via het drop-down menu,  met Ja of Nee aan of je deze factur hebt voldaan. Dit is bepalend voor jouw crediteurensaldo (zie tabbald Totaal).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6B0317F8-AB1E-4497-BF28-4FAA0DAFDC24}">
      <text>
        <r>
          <rPr>
            <b/>
            <sz val="9"/>
            <color indexed="81"/>
            <rFont val="Tahoma"/>
            <family val="2"/>
          </rPr>
          <t>Kolom I: Kosten ex. btw: noteer hier het in rekening gebrachte bedrag ex. btw.</t>
        </r>
      </text>
    </comment>
    <comment ref="J4" authorId="0" shapeId="0" xr:uid="{5871D084-2C52-467C-A363-0B102D043F06}">
      <text>
        <r>
          <rPr>
            <b/>
            <sz val="9"/>
            <color indexed="81"/>
            <rFont val="Tahoma"/>
            <family val="2"/>
          </rPr>
          <t>Kolom J: btw %: kies hier, via het pull-down menu, welk btw-tarief van toepassing is op deze factuur (21%, 9%, 0%). Bevat de factuur kosten met meerder btw-tarieven, gebruik dan per tarief een afzonderlijke regel.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Baltes | Startersloket</author>
  </authors>
  <commentList>
    <comment ref="C11" authorId="0" shapeId="0" xr:uid="{33BA006D-CB88-4506-A8D6-BB4AF06E8B99}">
      <text>
        <r>
          <rPr>
            <b/>
            <sz val="9"/>
            <color indexed="81"/>
            <rFont val="Tahoma"/>
            <family val="2"/>
          </rPr>
          <t xml:space="preserve">Vul dit bedrag in de btw aangifte in bij Rubriek 1a Omzet  </t>
        </r>
      </text>
    </comment>
    <comment ref="L11" authorId="0" shapeId="0" xr:uid="{D52F811C-6A12-4394-B5E5-1BBF6C0CBFF3}">
      <text>
        <r>
          <rPr>
            <b/>
            <sz val="9"/>
            <color indexed="81"/>
            <rFont val="Tahoma"/>
            <family val="2"/>
          </rPr>
          <t>Vul dit bedrag in de btw aangifte in bij Rubriek 1a Omzet</t>
        </r>
      </text>
    </comment>
    <comment ref="C12" authorId="0" shapeId="0" xr:uid="{5CE310C4-9330-4EED-897C-578630332782}">
      <text>
        <r>
          <rPr>
            <b/>
            <sz val="9"/>
            <color indexed="81"/>
            <rFont val="Tahoma"/>
            <family val="2"/>
          </rPr>
          <t>Vul dit bedrag in de btw aangifte in bij Rubriek 1a Omzetbelasting</t>
        </r>
      </text>
    </comment>
    <comment ref="L12" authorId="0" shapeId="0" xr:uid="{45A3EBF7-6D0D-4B14-92AF-7AE2BFF4116D}">
      <text>
        <r>
          <rPr>
            <b/>
            <sz val="9"/>
            <color indexed="81"/>
            <rFont val="Tahoma"/>
            <family val="2"/>
          </rPr>
          <t>Vul dit bedrag in de btw aangifte in bij Rubriek 1a Omzetbelasting</t>
        </r>
      </text>
    </comment>
    <comment ref="C14" authorId="0" shapeId="0" xr:uid="{8BD63A86-4177-4540-95B7-DE3089FC9039}">
      <text>
        <r>
          <rPr>
            <b/>
            <sz val="9"/>
            <color indexed="81"/>
            <rFont val="Tahoma"/>
            <family val="2"/>
          </rPr>
          <t xml:space="preserve">Vul dit bedrag in de btw aangifte in bij Rubriek 1b Omzet  </t>
        </r>
      </text>
    </comment>
    <comment ref="L14" authorId="0" shapeId="0" xr:uid="{5ACF935D-57AF-40BD-A6DB-D7B6AE413041}">
      <text>
        <r>
          <rPr>
            <b/>
            <sz val="9"/>
            <color indexed="81"/>
            <rFont val="Tahoma"/>
            <family val="2"/>
          </rPr>
          <t xml:space="preserve">Vul dit bedrag in de btw aangifte in bij Rubriek 1b Omzet </t>
        </r>
      </text>
    </comment>
    <comment ref="C15" authorId="0" shapeId="0" xr:uid="{C7B0FB30-FF1B-4D0F-B8DA-D8386D6091AA}">
      <text>
        <r>
          <rPr>
            <b/>
            <sz val="9"/>
            <color indexed="81"/>
            <rFont val="Tahoma"/>
            <family val="2"/>
          </rPr>
          <t>Vul dit bedrag in de btw aangifte in bij Rubriek 1b Omzetbelasting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 shapeId="0" xr:uid="{CB46730C-7FC8-400C-BDCC-2F30A872AE5A}">
      <text>
        <r>
          <rPr>
            <b/>
            <sz val="9"/>
            <color indexed="81"/>
            <rFont val="Tahoma"/>
            <family val="2"/>
          </rPr>
          <t>Vul dit bedrag in de btw aangifte in bij Rubriek 1b Omzetbelasting</t>
        </r>
      </text>
    </comment>
    <comment ref="C17" authorId="0" shapeId="0" xr:uid="{974A4ED0-9223-4B38-AA22-3FAC324A82F5}">
      <text>
        <r>
          <rPr>
            <b/>
            <sz val="9"/>
            <color indexed="81"/>
            <rFont val="Tahoma"/>
            <family val="2"/>
          </rPr>
          <t>Vul dit bedrag in de BTW-aangifte in bij de Rubriek 1e Omzet</t>
        </r>
      </text>
    </comment>
    <comment ref="L17" authorId="0" shapeId="0" xr:uid="{9DFE9468-37C3-4D1D-A231-497CA1E4B460}">
      <text>
        <r>
          <rPr>
            <b/>
            <sz val="9"/>
            <color indexed="81"/>
            <rFont val="Tahoma"/>
            <family val="2"/>
          </rPr>
          <t>Vul dit bedrag in de BTW-aangifte in bij de Rubriek 1e Omzet</t>
        </r>
      </text>
    </comment>
    <comment ref="C19" authorId="0" shapeId="0" xr:uid="{63078723-4FE3-490C-A21E-4F0863C92F36}">
      <text>
        <r>
          <rPr>
            <b/>
            <sz val="9"/>
            <color indexed="81"/>
            <rFont val="Tahoma"/>
            <family val="2"/>
          </rPr>
          <t xml:space="preserve">Dit bedrag verschijnt in de btw-aangifte in Rubriek 5a (wordt automtisch berekend)
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 shapeId="0" xr:uid="{EDE21F93-1D25-459B-8DFE-D4ECE9F65E1F}">
      <text>
        <r>
          <rPr>
            <b/>
            <sz val="9"/>
            <color indexed="81"/>
            <rFont val="Tahoma"/>
            <family val="2"/>
          </rPr>
          <t>Vul dit bedrag bij de btw-aangifte in bij rubriek 5b Voorbelasting</t>
        </r>
      </text>
    </comment>
    <comment ref="L19" authorId="0" shapeId="0" xr:uid="{EF497978-DAD3-420B-8294-475038E69364}">
      <text>
        <r>
          <rPr>
            <b/>
            <sz val="9"/>
            <color indexed="81"/>
            <rFont val="Tahoma"/>
            <family val="2"/>
          </rPr>
          <t>Rubriek 5a (wordt automtisch berekend)</t>
        </r>
      </text>
    </comment>
    <comment ref="Q19" authorId="0" shapeId="0" xr:uid="{DA8D3214-3231-4194-9C06-229904336A3B}">
      <text>
        <r>
          <rPr>
            <b/>
            <sz val="9"/>
            <color indexed="81"/>
            <rFont val="Tahoma"/>
            <family val="2"/>
          </rPr>
          <t>Vul dit bedrag bij de btw-aangifte in bij rubriek 5b Voorbelasting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D8B4B987-E62E-4625-A4CF-0E55FDAE017E}">
      <text>
        <r>
          <rPr>
            <b/>
            <sz val="9"/>
            <color indexed="81"/>
            <rFont val="Tahoma"/>
            <family val="2"/>
          </rPr>
          <t xml:space="preserve">Dit bedrag wordt in de btw-aangifte getoond in rubriek 5 Eindtotaal (automtisch berekend)
</t>
        </r>
      </text>
    </comment>
    <comment ref="L21" authorId="0" shapeId="0" xr:uid="{13ACEE04-136F-43C6-B934-FCA26EB13FCF}">
      <text>
        <r>
          <rPr>
            <b/>
            <sz val="9"/>
            <color indexed="81"/>
            <rFont val="Tahoma"/>
            <family val="2"/>
          </rPr>
          <t>Dit bedrag wordt in de btw-aangifte getoond in rubriek 5 Eindtotaal (automtisch berekend)</t>
        </r>
      </text>
    </comment>
    <comment ref="C30" authorId="0" shapeId="0" xr:uid="{9D81854B-802C-4874-9D06-4A1CCA64B074}">
      <text>
        <r>
          <rPr>
            <b/>
            <sz val="9"/>
            <color indexed="81"/>
            <rFont val="Tahoma"/>
            <family val="2"/>
          </rPr>
          <t>Vul dit bedrag in de btw aangifte in bij Rubriek 1a Omzet</t>
        </r>
      </text>
    </comment>
    <comment ref="L30" authorId="0" shapeId="0" xr:uid="{8A9D9E0E-00F6-404F-A6C7-CB3DCE42BB0D}">
      <text>
        <r>
          <rPr>
            <b/>
            <sz val="9"/>
            <color indexed="81"/>
            <rFont val="Tahoma"/>
            <family val="2"/>
          </rPr>
          <t>Vul dit bedrag in de btw aangifte in bij Rubriek 1a Omzet</t>
        </r>
      </text>
    </comment>
    <comment ref="C31" authorId="0" shapeId="0" xr:uid="{A0BCB6AD-0BB5-4A57-ADE7-D83CCEC11647}">
      <text>
        <r>
          <rPr>
            <b/>
            <sz val="9"/>
            <color indexed="81"/>
            <rFont val="Tahoma"/>
            <family val="2"/>
          </rPr>
          <t>Vul dit bedrag in de btw aangifte in bij Rubriek 1a Omzetbelasting</t>
        </r>
      </text>
    </comment>
    <comment ref="L31" authorId="0" shapeId="0" xr:uid="{E5508927-8DA8-4F99-9251-E9CEBF6226C7}">
      <text>
        <r>
          <rPr>
            <b/>
            <sz val="9"/>
            <color indexed="81"/>
            <rFont val="Tahoma"/>
            <family val="2"/>
          </rPr>
          <t>Vul dit bedrag in de btw aangifte in bij Rubriek 1a Omzetbelasting</t>
        </r>
      </text>
    </comment>
    <comment ref="C33" authorId="0" shapeId="0" xr:uid="{087D836E-A9F7-486D-9B33-AE20EAF9FACC}">
      <text>
        <r>
          <rPr>
            <b/>
            <sz val="9"/>
            <color indexed="81"/>
            <rFont val="Tahoma"/>
            <family val="2"/>
          </rPr>
          <t xml:space="preserve">Vul dit bedrag in de btw aangifte in bij Rubriek 1b Omzet  </t>
        </r>
      </text>
    </comment>
    <comment ref="L33" authorId="0" shapeId="0" xr:uid="{F2DE7563-D78C-4BCD-B0CF-D77D358F22E1}">
      <text>
        <r>
          <rPr>
            <b/>
            <sz val="9"/>
            <color indexed="81"/>
            <rFont val="Tahoma"/>
            <family val="2"/>
          </rPr>
          <t xml:space="preserve">Vul dit bedrag in de btw aangifte in bij Rubriek 1b Omzet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0" shapeId="0" xr:uid="{CC898A20-C7A2-498E-9F76-B8DFE908BD53}">
      <text>
        <r>
          <rPr>
            <b/>
            <sz val="9"/>
            <color indexed="81"/>
            <rFont val="Tahoma"/>
            <family val="2"/>
          </rPr>
          <t>Vul dit bedrag in de btw aangifte in bij Rubriek 1b Omzetbelasting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4" authorId="0" shapeId="0" xr:uid="{2BEB29E4-5DC0-460F-92A4-A7ACD1D6892E}">
      <text>
        <r>
          <rPr>
            <b/>
            <sz val="9"/>
            <color indexed="81"/>
            <rFont val="Tahoma"/>
            <family val="2"/>
          </rPr>
          <t>Vul dit bedrag in de btw aangifte in bij Rubriek 1b Omzetbelasting</t>
        </r>
      </text>
    </comment>
    <comment ref="C36" authorId="0" shapeId="0" xr:uid="{DCEB07C1-EE68-44CE-8EEF-CF5C9E85E973}">
      <text>
        <r>
          <rPr>
            <b/>
            <sz val="9"/>
            <color indexed="81"/>
            <rFont val="Tahoma"/>
            <family val="2"/>
          </rPr>
          <t>Vul dit bedrag in de BTW-aangifte in bij de Rubriek 1e Omzet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6" authorId="0" shapeId="0" xr:uid="{E3DB248F-7AF2-437F-918B-26B88294A9BF}">
      <text>
        <r>
          <rPr>
            <b/>
            <sz val="9"/>
            <color indexed="81"/>
            <rFont val="Tahoma"/>
            <family val="2"/>
          </rPr>
          <t>Vul dit bedrag in de BTW-aangifte in bij de Rubriek 1e Omzet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82686ADD-CBEE-4394-8119-E0ECB1FA546F}">
      <text>
        <r>
          <rPr>
            <b/>
            <sz val="9"/>
            <color indexed="81"/>
            <rFont val="Tahoma"/>
            <family val="2"/>
          </rPr>
          <t>Rubriek 5a (wordt automtisch berekend)</t>
        </r>
      </text>
    </comment>
    <comment ref="H38" authorId="0" shapeId="0" xr:uid="{F02F2D3F-C5C3-404F-8CE7-58A90D8A4945}">
      <text>
        <r>
          <rPr>
            <b/>
            <sz val="9"/>
            <color indexed="81"/>
            <rFont val="Tahoma"/>
            <family val="2"/>
          </rPr>
          <t>Vul dit bedrag bij de btw-aangifte in bij rubriek 5b Voorbelasting</t>
        </r>
      </text>
    </comment>
    <comment ref="L38" authorId="0" shapeId="0" xr:uid="{D0AF4267-019E-4704-9568-0C56F960E027}">
      <text>
        <r>
          <rPr>
            <b/>
            <sz val="9"/>
            <color indexed="81"/>
            <rFont val="Tahoma"/>
            <family val="2"/>
          </rPr>
          <t>Rubriek 5a (wordt automtisch berekend)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8" authorId="0" shapeId="0" xr:uid="{1AE66331-44BE-469D-8613-54D87FB1DAC6}">
      <text>
        <r>
          <rPr>
            <b/>
            <sz val="9"/>
            <color indexed="81"/>
            <rFont val="Tahoma"/>
            <family val="2"/>
          </rPr>
          <t>Vul dit bedrag bij de btw-aangifte in bij rubriek 5b Voorbelasting</t>
        </r>
      </text>
    </comment>
    <comment ref="C40" authorId="0" shapeId="0" xr:uid="{D6C22A43-6624-43B4-AB90-B4266CA91780}">
      <text>
        <r>
          <rPr>
            <b/>
            <sz val="9"/>
            <color indexed="81"/>
            <rFont val="Tahoma"/>
            <family val="2"/>
          </rPr>
          <t>Dit bedrag wordt in de btw-aangifte getoond in rubriek 5 Eindtotaal (automtisch berekend)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0" authorId="0" shapeId="0" xr:uid="{EB7235FE-D797-4934-BFA6-D1F1AF936BBD}">
      <text>
        <r>
          <rPr>
            <b/>
            <sz val="9"/>
            <color indexed="81"/>
            <rFont val="Tahoma"/>
            <family val="2"/>
          </rPr>
          <t>Dit bedrag wordt in de btw-aangifte getoond in rubriek 5 Eindtotaal (automtisch berekend)</t>
        </r>
      </text>
    </comment>
  </commentList>
</comments>
</file>

<file path=xl/sharedStrings.xml><?xml version="1.0" encoding="utf-8"?>
<sst xmlns="http://schemas.openxmlformats.org/spreadsheetml/2006/main" count="206" uniqueCount="131">
  <si>
    <t>Kwartaal</t>
  </si>
  <si>
    <t>Klant/opdrachtgever</t>
  </si>
  <si>
    <t>Omschrijving</t>
  </si>
  <si>
    <t>btw 21%</t>
  </si>
  <si>
    <t>btw 9%</t>
  </si>
  <si>
    <t>Kostensoort</t>
  </si>
  <si>
    <t>Kwartaal 1</t>
  </si>
  <si>
    <t>Kwartaal 3</t>
  </si>
  <si>
    <t>Omzet 21% btw</t>
  </si>
  <si>
    <t>Omzet 9% btw</t>
  </si>
  <si>
    <t>Kwartaal 2</t>
  </si>
  <si>
    <t>Kwartaal 4</t>
  </si>
  <si>
    <t>BTW OVERZICHT</t>
  </si>
  <si>
    <t>Nr.</t>
  </si>
  <si>
    <t>Factuur datum</t>
  </si>
  <si>
    <t>Tablad Omzet</t>
  </si>
  <si>
    <t>Tablad Kosten</t>
  </si>
  <si>
    <t>Disclamer</t>
  </si>
  <si>
    <t>Factuur nummer</t>
  </si>
  <si>
    <t>Bedrijf / organisatie</t>
  </si>
  <si>
    <t>Kantoorkosten</t>
  </si>
  <si>
    <t>Verkoopkosten</t>
  </si>
  <si>
    <t>Algemene kosten</t>
  </si>
  <si>
    <t>Kosten inventaris</t>
  </si>
  <si>
    <t>Vervoerskosten</t>
  </si>
  <si>
    <t>Inkoopkosten</t>
  </si>
  <si>
    <t>Huisvestingskosten</t>
  </si>
  <si>
    <t>Studiekosten</t>
  </si>
  <si>
    <t>Horecakosten</t>
  </si>
  <si>
    <t>Overige kosten</t>
  </si>
  <si>
    <t>Factuur Betaald</t>
  </si>
  <si>
    <t>Factuur betaald</t>
  </si>
  <si>
    <t>Ja</t>
  </si>
  <si>
    <t>Nee</t>
  </si>
  <si>
    <t>BTW</t>
  </si>
  <si>
    <t>BTW %</t>
  </si>
  <si>
    <t>Omzet ex btw (€)</t>
  </si>
  <si>
    <t>OMZET (uitgaande facturen)</t>
  </si>
  <si>
    <t>Omzet incl. btw (€)</t>
  </si>
  <si>
    <t>Kosten incl btw. (€)</t>
  </si>
  <si>
    <t>Totale omzet (inclusief btw)</t>
  </si>
  <si>
    <t>Totale omzet (exclusief btw)</t>
  </si>
  <si>
    <r>
      <t>Kosten excl. BTW(</t>
    </r>
    <r>
      <rPr>
        <sz val="12"/>
        <color theme="0"/>
        <rFont val="Calibri"/>
        <family val="2"/>
      </rPr>
      <t>€</t>
    </r>
    <r>
      <rPr>
        <sz val="12"/>
        <color theme="0"/>
        <rFont val="Abadi"/>
        <family val="2"/>
      </rPr>
      <t>)</t>
    </r>
  </si>
  <si>
    <t>Copyright</t>
  </si>
  <si>
    <t>Betaalde kosten</t>
  </si>
  <si>
    <t>Ontvangen omzet</t>
  </si>
  <si>
    <t>Debiteurensaldo</t>
  </si>
  <si>
    <t>%</t>
  </si>
  <si>
    <t>Crediteurensaldo</t>
  </si>
  <si>
    <t>Totale kosten (inclusief  btw)</t>
  </si>
  <si>
    <t>Totale kosten (exclusief btw)</t>
  </si>
  <si>
    <t>Kosten 21% btw</t>
  </si>
  <si>
    <t>Kosten 9% btw</t>
  </si>
  <si>
    <t>btw-bedrag</t>
  </si>
  <si>
    <t>omzet totaal</t>
  </si>
  <si>
    <t>kosten totaal</t>
  </si>
  <si>
    <t>Tablad Totaal-overzicht</t>
  </si>
  <si>
    <t>KOSTEN (inkomende facturen)</t>
  </si>
  <si>
    <t>Samenvatting omzet- en kostenpatroon: automtische weergave omzet- &amp; kostenpatroon (actuele stand op basis van invoer; niet per kwartaal gespecificeerd)</t>
  </si>
  <si>
    <t>Omzet 0% btw</t>
  </si>
  <si>
    <t>Kosten 0% bwt</t>
  </si>
  <si>
    <t xml:space="preserve">Het is niet toegestaan deze werkmap te verveelvoudigen, te verkopen, openbaar te maken, op internet te plaatsen of commercieel te exploiteren zonder voorafgaande schriftelijke </t>
  </si>
  <si>
    <t>Toelichting btw-tool</t>
  </si>
  <si>
    <t xml:space="preserve">De tabladen OMZETen KOSTEN gebruik je voor de invoer van de inkomende en uitgaande factuurgegevens. Voor deze tabbladen geldt: </t>
  </si>
  <si>
    <t>Kolom F: Omschrijving: geef hier een korte omschrijving van het product / dienst welke is geleverd.</t>
  </si>
  <si>
    <t>Kolom E: Klant /opdrachtgever: noteer hier de naam van de klant/opdrachtgever.</t>
  </si>
  <si>
    <t>btw %</t>
  </si>
  <si>
    <t>Kolom I: btw %: kies hier welk btw-tarief van toepassing is op deze factuur (21%, 9%, 0%). Bevat de factuur omzet over meerder btw-tarieven, gebruik dan per tarief een afzonderlijke regel.</t>
  </si>
  <si>
    <t xml:space="preserve">De tool kan alleen gebruikt worden bij de volgende btw-tarieven: 0%, 9% en 21%. 0% kan ook gebruikt worden in situaties waarbij geen btw wordt gerekend. </t>
  </si>
  <si>
    <t>Kolom E: Bedrijf/organisatie: noteer hier de naam van bedrijf/organisatie die de factuur heeft gestuurd.</t>
  </si>
  <si>
    <t>Kolom G: Kostensoort: kies hier de rubriek passend bij de gemaakte kosten. Kies voor Overige kosten indien de juiste rubriek niet beschikbaar is.</t>
  </si>
  <si>
    <t>Kolom J: btw %: kies hier welk btw-tarief van toepassing is op deze factuur (21%, 9%, 0%). Bevat de factuur kosten met meerder btw-tarieven, gebruik dan per tarief een afzonderlijke regel.</t>
  </si>
  <si>
    <t>Grafische weergave (staafdiagram) van de totale omzet en kosten ex. btw.</t>
  </si>
  <si>
    <t>Deze btw-tool wordt aangeboden door Stichting Startersloket.</t>
  </si>
  <si>
    <t>2022-01</t>
  </si>
  <si>
    <t>2022-03</t>
  </si>
  <si>
    <t>2022-04</t>
  </si>
  <si>
    <t>2022-05</t>
  </si>
  <si>
    <t>2022-06</t>
  </si>
  <si>
    <t>2022-02</t>
  </si>
  <si>
    <t>Totaal ontvangen btw</t>
  </si>
  <si>
    <t>Totaal betaalde btw (voorbelasting)</t>
  </si>
  <si>
    <t>Kwartaal 1: Totaal berekening 1e kwartaal, wordt automtisch berekend; sommige cellen zijn voorzien van een notitie en zijn herkenbaar aan het rode hoekje rechtboven in de cel.</t>
  </si>
  <si>
    <t>Kwartaal 2: Totaal berekening 2e kwartaal, wordt automtisch berekend; sommige cellen zijn voorzien van een notitie en zijn herkenbaar aan het rode hoekje rechtboven in de cel.</t>
  </si>
  <si>
    <t>Kwartaal 4: Totaal berekening 4e kwartaal, wordt automtisch berekend; sommige cellen zijn voorzien van een notitie en zijn herkenbaar aan het rode hoekje rechtboven in de cel.</t>
  </si>
  <si>
    <t>Kwartaal 3: Totaal berekening 3e kwartaal, wordt automtisch berekend; sommige cellen zijn voorzien van een notitie en zijn herkenbaar aan het rode hoekje rechtboven in de cel.</t>
  </si>
  <si>
    <t>Samenvatting: omzet- en kostenverloop (ex. BTW)</t>
  </si>
  <si>
    <t>Algemene gebruiksinformatie</t>
  </si>
  <si>
    <t>Saldo omzetbelasting kwartaal 1</t>
  </si>
  <si>
    <t>Saldo omzetbelasting kwartaal 3</t>
  </si>
  <si>
    <t>Saldo omzetbelasting kwartaal 2</t>
  </si>
  <si>
    <t>Saldo omzetbelasting kwartaal 4</t>
  </si>
  <si>
    <t>2023-01</t>
  </si>
  <si>
    <t>Totaal</t>
  </si>
  <si>
    <t>Dit bestand bevat beveiligde tabladen. Gebruik van dit bestand is alleen voor eigen gebruik en geheel voor eigen risico.</t>
  </si>
  <si>
    <r>
      <t xml:space="preserve">Kolom C: Kwartaal: vul hier </t>
    </r>
    <r>
      <rPr>
        <b/>
        <u/>
        <sz val="11"/>
        <color rgb="FFFF6418"/>
        <rFont val="Abadi"/>
        <family val="2"/>
      </rPr>
      <t>niks</t>
    </r>
    <r>
      <rPr>
        <sz val="11"/>
        <color theme="1"/>
        <rFont val="Abadi"/>
        <family val="2"/>
      </rPr>
      <t xml:space="preserve"> in, het juiste kwartaal wordt automatisch getoond op basis van Kolom C.</t>
    </r>
  </si>
  <si>
    <r>
      <t xml:space="preserve">Kolom C: Kwartaal: vul hier </t>
    </r>
    <r>
      <rPr>
        <b/>
        <u/>
        <sz val="11"/>
        <color rgb="FFFF6418"/>
        <rFont val="Abadi"/>
        <family val="2"/>
      </rPr>
      <t>niks</t>
    </r>
    <r>
      <rPr>
        <sz val="11"/>
        <color theme="1"/>
        <rFont val="Abadi"/>
        <family val="2"/>
      </rPr>
      <t xml:space="preserve"> in, het juiste kwartaal wordt automatisch getoond op basis van de datum in Kolom C.</t>
    </r>
  </si>
  <si>
    <t>Kolom D: Factuurnummer: noteer hier het factuurnummer van de inkomende factuur.</t>
  </si>
  <si>
    <t>Kolom G: Factuur betaald: geef met Ja of Nee aan of de klant deze factur al heeft betaald. Dit is bepalend voor jouw debiteurensaldo (zie tabblad Totaal).</t>
  </si>
  <si>
    <t xml:space="preserve">Kolom A: Bevat opvolgend regelnummer. </t>
  </si>
  <si>
    <t>Kolom H: Factuur betaald: Geef met Ja of Nee aan of je deze factur hebt voldaan. Dit is bepalend voor jouw crediteurensaldo (zie tabbald Totaal).</t>
  </si>
  <si>
    <r>
      <t xml:space="preserve">Deze tool is primair bedoeld om een </t>
    </r>
    <r>
      <rPr>
        <b/>
        <u/>
        <sz val="11"/>
        <color theme="1"/>
        <rFont val="Calibri"/>
        <family val="2"/>
        <scheme val="minor"/>
      </rPr>
      <t>eenvoudige btw-administratie</t>
    </r>
    <r>
      <rPr>
        <b/>
        <sz val="11"/>
        <color theme="1"/>
        <rFont val="Calibri"/>
        <family val="2"/>
        <scheme val="minor"/>
      </rPr>
      <t xml:space="preserve"> bij te houden. De tool is alleen geschikt bij een btw-aangifte in de rubrieken 1a, 1b ,1d, 1e &amp; rubriek 5  </t>
    </r>
  </si>
  <si>
    <t xml:space="preserve">Deze btw-tool wordt je aangeboden door Stichting Startersloket. Lees voor gebruik van deze tool deze instructie goed.  Gebruik is geheel op eigen risico. </t>
  </si>
  <si>
    <t>Raadpleeg bij vragen, onduidelijkheden en bijzondere situaties een boekhouder.</t>
  </si>
  <si>
    <t xml:space="preserve">In deze tool tref je naast de instructie op dit tabblad nog 3 tabbladen aan: Omzet, Kosten en Totaal. Hieronder leggen we, per tabblad,  uit welke gegevens je daar invult / aantreft.  </t>
  </si>
  <si>
    <t>De witte cellen zijn invulbaar; dit kan via eigen handmatige invoer of waar beschikbaar via een pulldown menu (klik op pijltje; rechts naast de betreffende cel).</t>
  </si>
  <si>
    <t xml:space="preserve">Het tabblad Totalen is niet invulbaar en toont de totaal berekening van de door jouw ingevulde gegevens. Alle bedragen worden omhoog afgerond. </t>
  </si>
  <si>
    <t>De cellen met rechts boven in een rode vierkantje bevatten een toelichting. Deze wordt zichtbaar door er met de muis op te gaan staan.</t>
  </si>
  <si>
    <t>Kolom B: Factuurdatum: noteer hier de datum (dd-mm-jj) die je vermeldt op de uitgaande factuur. Deze datum is bepalend voor de kwartaal aangifte btw.</t>
  </si>
  <si>
    <t xml:space="preserve">Kolom D: Factuurnummer: noteer hier het factuurnummer van de uitgaande factuur; deze dienen bij een correcte administratie opvolgend te zijn. </t>
  </si>
  <si>
    <t>Kolom H: Omzet ex. btw: noteer hier het gefactureerde bedrag ex. btw.</t>
  </si>
  <si>
    <t xml:space="preserve">Hieronder tref je per tabblad een nadere toelichting en tips voor goed gebruik van deze tool. Ook in de tabbladen zelf tref je een toelichting per kolom. </t>
  </si>
  <si>
    <t xml:space="preserve">Kolom F: Omschrijving: geef hier een korte omschrijving van het product / dienst. </t>
  </si>
  <si>
    <r>
      <t xml:space="preserve">Kolom J: btw 21%: vul hier </t>
    </r>
    <r>
      <rPr>
        <b/>
        <u/>
        <sz val="11"/>
        <color rgb="FFFF6418"/>
        <rFont val="Abadi"/>
        <family val="2"/>
      </rPr>
      <t>niks</t>
    </r>
    <r>
      <rPr>
        <sz val="11"/>
        <color theme="1"/>
        <rFont val="Abadi"/>
        <family val="2"/>
      </rPr>
      <t xml:space="preserve"> in. Het btw-bedrag (21%) wordt automtisch berekend. </t>
    </r>
  </si>
  <si>
    <r>
      <t xml:space="preserve">Kolom K: btw 9%: vul hier </t>
    </r>
    <r>
      <rPr>
        <b/>
        <u/>
        <sz val="11"/>
        <color rgb="FFFF6418"/>
        <rFont val="Abadi"/>
        <family val="2"/>
      </rPr>
      <t>niks</t>
    </r>
    <r>
      <rPr>
        <sz val="11"/>
        <color theme="1"/>
        <rFont val="Abadi"/>
        <family val="2"/>
      </rPr>
      <t xml:space="preserve"> in. Het btw-bedrag (9%) wordt automtisch berekend. </t>
    </r>
  </si>
  <si>
    <r>
      <t xml:space="preserve">Kolom L: Omzet inclusief btw: vul hier </t>
    </r>
    <r>
      <rPr>
        <b/>
        <u/>
        <sz val="11"/>
        <color rgb="FFFF6418"/>
        <rFont val="Abadi"/>
        <family val="2"/>
      </rPr>
      <t>niks</t>
    </r>
    <r>
      <rPr>
        <sz val="11"/>
        <color theme="1"/>
        <rFont val="Abadi"/>
        <family val="2"/>
      </rPr>
      <t xml:space="preserve"> in. De omzet inclusief btw wordt automtisch berekend. </t>
    </r>
  </si>
  <si>
    <r>
      <t xml:space="preserve">Kolom K: btw 21%: vul hier </t>
    </r>
    <r>
      <rPr>
        <b/>
        <u/>
        <sz val="11"/>
        <color rgb="FFFF6418"/>
        <rFont val="Abadi"/>
        <family val="2"/>
      </rPr>
      <t>niks</t>
    </r>
    <r>
      <rPr>
        <sz val="11"/>
        <color theme="1"/>
        <rFont val="Abadi"/>
        <family val="2"/>
      </rPr>
      <t xml:space="preserve"> in. Het btw-bedrag (21%) wordt automtisch berekend.</t>
    </r>
  </si>
  <si>
    <r>
      <t xml:space="preserve">Kolom M: Kosten inclusief btw: vul hier </t>
    </r>
    <r>
      <rPr>
        <b/>
        <u/>
        <sz val="11"/>
        <color rgb="FFFF6418"/>
        <rFont val="Abadi"/>
        <family val="2"/>
      </rPr>
      <t>niks</t>
    </r>
    <r>
      <rPr>
        <sz val="11"/>
        <color theme="1"/>
        <rFont val="Abadi"/>
        <family val="2"/>
      </rPr>
      <t xml:space="preserve"> in. De kosten inclusief btw wordt automtisch berekend. </t>
    </r>
  </si>
  <si>
    <r>
      <t xml:space="preserve">Kolom L: btw 9%: Vul hier </t>
    </r>
    <r>
      <rPr>
        <b/>
        <u/>
        <sz val="11"/>
        <color rgb="FFFF6418"/>
        <rFont val="Abadi"/>
        <family val="2"/>
      </rPr>
      <t>niks</t>
    </r>
    <r>
      <rPr>
        <sz val="11"/>
        <color theme="1"/>
        <rFont val="Abadi"/>
        <family val="2"/>
      </rPr>
      <t xml:space="preserve"> in. Het btw-bedrag (9%) wordt automtisch berekend. </t>
    </r>
  </si>
  <si>
    <t>Kolom I: Kosten ex. btw: noteer hier het in rekening gebrachte bedrag ex. btw.</t>
  </si>
  <si>
    <t>Dit werkblad bevat automatisch berekende gegevens en is niet handmatig aanpasbaar/invulbaar.</t>
  </si>
  <si>
    <t>Omzet (uitgaande facturen)</t>
  </si>
  <si>
    <t>Kosten (inkomende facturen)</t>
  </si>
  <si>
    <t>Omzet:</t>
  </si>
  <si>
    <t>Kosten:</t>
  </si>
  <si>
    <t>Kostenspecificatie:</t>
  </si>
  <si>
    <t>Het Startersloket erkent geen enkele aansprakelijkheid voor onjuiste uitkomsten, typefouten, programmeerfouten of andere problemen met of door het gebruik van dit bestand.</t>
  </si>
  <si>
    <t xml:space="preserve">Gebruiker van dit bestand is zelf volledig verantwoordelijk voor een correcte btw aangifte. Dit bestand dient niet als vervanger voor een 'Officieel' boekhoudpakket. </t>
  </si>
  <si>
    <t>toestemming van Stichting Startersloket.</t>
  </si>
  <si>
    <t xml:space="preserve">Bij het constateren van fouten en/of voor het doorgeven van verbeteringen ontvangen wij graag bericht op info@startersloket.nl. </t>
  </si>
  <si>
    <t>Kolom B: Factuurdatum: noteer hier de datum (dd-mm-jj) die staat vermeld op de inkomende factuur. Deze datum is bepalend voor de kwartaal aangifte btw.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</si>
</sst>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[$-409]d\-mmm\-yy;@"/>
    <numFmt numFmtId="165" formatCode="000000"/>
    <numFmt numFmtId="166" formatCode="d/mm/yy;@"/>
    <numFmt numFmtId="167" formatCode="&quot;€&quot;\ #,##0;[Red]&quot;€&quot;\ #,##0"/>
    <numFmt numFmtId="168" formatCode="#,##0;[Red]#,##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Helvetica"/>
      <family val="2"/>
    </font>
    <font>
      <sz val="16"/>
      <color theme="1"/>
      <name val="Helvetica"/>
      <family val="2"/>
    </font>
    <font>
      <b/>
      <sz val="24"/>
      <color theme="1"/>
      <name val="Helvetica"/>
      <family val="2"/>
    </font>
    <font>
      <sz val="18"/>
      <color theme="1"/>
      <name val="Helvetica"/>
      <family val="2"/>
    </font>
    <font>
      <b/>
      <sz val="18"/>
      <color theme="1"/>
      <name val="Helvetica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b/>
      <sz val="24"/>
      <color theme="1"/>
      <name val="Abadi"/>
      <family val="2"/>
    </font>
    <font>
      <sz val="18"/>
      <color theme="1"/>
      <name val="Abadi"/>
      <family val="2"/>
    </font>
    <font>
      <sz val="12"/>
      <color theme="1"/>
      <name val="Abadi"/>
      <family val="2"/>
    </font>
    <font>
      <b/>
      <sz val="18"/>
      <color theme="1"/>
      <name val="Abadi"/>
      <family val="2"/>
    </font>
    <font>
      <sz val="16"/>
      <color rgb="FF000000"/>
      <name val="Abadi"/>
      <family val="2"/>
    </font>
    <font>
      <b/>
      <sz val="28"/>
      <color theme="0"/>
      <name val="Abadi"/>
      <family val="2"/>
    </font>
    <font>
      <sz val="11"/>
      <color theme="0"/>
      <name val="Abadi"/>
      <family val="2"/>
    </font>
    <font>
      <b/>
      <sz val="11"/>
      <color theme="1"/>
      <name val="Abadi"/>
      <family val="2"/>
    </font>
    <font>
      <sz val="12"/>
      <color theme="0"/>
      <name val="Abadi"/>
      <family val="2"/>
    </font>
    <font>
      <b/>
      <sz val="11"/>
      <color theme="1"/>
      <name val="Calibri"/>
      <family val="2"/>
      <scheme val="minor"/>
    </font>
    <font>
      <b/>
      <sz val="28"/>
      <color rgb="FFFF6418"/>
      <name val="Abadi"/>
      <family val="2"/>
    </font>
    <font>
      <b/>
      <sz val="26"/>
      <color rgb="FFFF6418"/>
      <name val="Abadi"/>
      <family val="2"/>
    </font>
    <font>
      <sz val="11"/>
      <name val="Calibri"/>
      <family val="2"/>
      <scheme val="minor"/>
    </font>
    <font>
      <b/>
      <sz val="24"/>
      <color rgb="FFFF6418"/>
      <name val="Abadi"/>
      <family val="2"/>
    </font>
    <font>
      <sz val="11"/>
      <name val="Abadi"/>
      <family val="2"/>
    </font>
    <font>
      <sz val="11"/>
      <color rgb="FFFF6418"/>
      <name val="Abadi"/>
      <family val="2"/>
    </font>
    <font>
      <sz val="12"/>
      <color theme="0"/>
      <name val="Calibri"/>
      <family val="2"/>
    </font>
    <font>
      <b/>
      <sz val="20"/>
      <color rgb="FFFF6418"/>
      <name val="Abadi"/>
      <family val="2"/>
    </font>
    <font>
      <sz val="12"/>
      <color theme="1"/>
      <name val="Helvetica"/>
      <family val="2"/>
    </font>
    <font>
      <b/>
      <sz val="12"/>
      <color rgb="FFFF6418"/>
      <name val="Abadi"/>
      <family val="2"/>
    </font>
    <font>
      <sz val="26"/>
      <color rgb="FFFF6418"/>
      <name val="Abad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Abadi"/>
      <family val="2"/>
    </font>
    <font>
      <b/>
      <sz val="11"/>
      <color theme="0"/>
      <name val="Abadi"/>
      <family val="2"/>
    </font>
    <font>
      <b/>
      <sz val="12"/>
      <name val="Abadi"/>
      <family val="2"/>
    </font>
    <font>
      <b/>
      <sz val="11"/>
      <color rgb="FFFF6418"/>
      <name val="Abad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Abadi"/>
      <family val="2"/>
    </font>
    <font>
      <sz val="26"/>
      <color theme="0"/>
      <name val="Abadi"/>
      <family val="2"/>
    </font>
    <font>
      <b/>
      <sz val="18"/>
      <color theme="0"/>
      <name val="Abadi"/>
      <family val="2"/>
    </font>
    <font>
      <b/>
      <sz val="12"/>
      <color theme="0"/>
      <name val="Abadi"/>
      <family val="2"/>
    </font>
    <font>
      <sz val="12"/>
      <name val="Abadi"/>
      <family val="2"/>
    </font>
    <font>
      <b/>
      <u/>
      <sz val="11"/>
      <color rgb="FFFF6418"/>
      <name val="Abadi"/>
      <family val="2"/>
    </font>
    <font>
      <b/>
      <u/>
      <sz val="11"/>
      <color theme="1"/>
      <name val="Calibri"/>
      <family val="2"/>
      <scheme val="minor"/>
    </font>
    <font>
      <b/>
      <sz val="26"/>
      <color theme="5" tint="0.79998168889431442"/>
      <name val="Abadi"/>
      <family val="2"/>
    </font>
    <font>
      <sz val="11"/>
      <color theme="5" tint="0.79998168889431442"/>
      <name val="Abadi"/>
      <family val="2"/>
    </font>
    <font>
      <b/>
      <sz val="11"/>
      <color theme="5" tint="0.79998168889431442"/>
      <name val="Abadi"/>
      <family val="2"/>
    </font>
    <font>
      <sz val="18"/>
      <color theme="5" tint="0.79998168889431442"/>
      <name val="Abadi"/>
      <family val="2"/>
    </font>
  </fonts>
  <fills count="9">
    <fill>
      <patternFill patternType="none"/>
    </fill>
    <fill>
      <patternFill patternType="gray125"/>
    </fill>
    <fill>
      <patternFill patternType="solid">
        <fgColor rgb="FFFC62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418"/>
        <bgColor indexed="64"/>
      </patternFill>
    </fill>
  </fills>
  <borders count="45">
    <border>
      <left/>
      <right/>
      <top/>
      <bottom/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 style="hair">
        <color theme="5" tint="0.39994506668294322"/>
      </left>
      <right style="hair">
        <color theme="5" tint="0.39994506668294322"/>
      </right>
      <top style="hair">
        <color theme="5" tint="0.79998168889431442"/>
      </top>
      <bottom style="hair">
        <color theme="5" tint="0.39994506668294322"/>
      </bottom>
      <diagonal/>
    </border>
    <border>
      <left style="hair">
        <color theme="5" tint="0.39994506668294322"/>
      </left>
      <right style="hair">
        <color theme="5" tint="0.39994506668294322"/>
      </right>
      <top style="hair">
        <color theme="5" tint="0.39994506668294322"/>
      </top>
      <bottom style="hair">
        <color theme="5" tint="0.39994506668294322"/>
      </bottom>
      <diagonal/>
    </border>
    <border>
      <left style="hair">
        <color theme="5" tint="0.79998168889431442"/>
      </left>
      <right style="hair">
        <color theme="5" tint="0.79998168889431442"/>
      </right>
      <top/>
      <bottom style="hair">
        <color theme="5" tint="0.79998168889431442"/>
      </bottom>
      <diagonal/>
    </border>
    <border>
      <left style="thin">
        <color rgb="FFFF6600"/>
      </left>
      <right/>
      <top/>
      <bottom/>
      <diagonal/>
    </border>
    <border>
      <left/>
      <right style="hair">
        <color theme="5" tint="0.39994506668294322"/>
      </right>
      <top style="hair">
        <color theme="5" tint="0.39994506668294322"/>
      </top>
      <bottom style="hair">
        <color theme="5" tint="0.39994506668294322"/>
      </bottom>
      <diagonal/>
    </border>
    <border>
      <left style="hair">
        <color theme="5" tint="0.39994506668294322"/>
      </left>
      <right/>
      <top style="hair">
        <color theme="5" tint="0.39994506668294322"/>
      </top>
      <bottom style="hair">
        <color theme="5" tint="0.39994506668294322"/>
      </bottom>
      <diagonal/>
    </border>
    <border>
      <left/>
      <right style="hair">
        <color theme="5" tint="0.39994506668294322"/>
      </right>
      <top/>
      <bottom style="hair">
        <color theme="5" tint="0.39994506668294322"/>
      </bottom>
      <diagonal/>
    </border>
    <border>
      <left style="hair">
        <color theme="5" tint="0.39994506668294322"/>
      </left>
      <right style="hair">
        <color theme="5" tint="0.39994506668294322"/>
      </right>
      <top/>
      <bottom style="hair">
        <color theme="5" tint="0.39994506668294322"/>
      </bottom>
      <diagonal/>
    </border>
    <border>
      <left style="hair">
        <color theme="5" tint="0.39994506668294322"/>
      </left>
      <right/>
      <top/>
      <bottom style="hair">
        <color theme="5" tint="0.39994506668294322"/>
      </bottom>
      <diagonal/>
    </border>
    <border>
      <left style="thick">
        <color theme="5"/>
      </left>
      <right style="hair">
        <color theme="5" tint="0.39994506668294322"/>
      </right>
      <top/>
      <bottom style="hair">
        <color theme="5" tint="0.39994506668294322"/>
      </bottom>
      <diagonal/>
    </border>
    <border>
      <left style="thick">
        <color theme="5"/>
      </left>
      <right style="hair">
        <color theme="5" tint="0.39994506668294322"/>
      </right>
      <top style="hair">
        <color theme="5" tint="0.39994506668294322"/>
      </top>
      <bottom style="hair">
        <color theme="5" tint="0.39994506668294322"/>
      </bottom>
      <diagonal/>
    </border>
    <border>
      <left style="thick">
        <color theme="5"/>
      </left>
      <right style="hair">
        <color theme="5" tint="0.39994506668294322"/>
      </right>
      <top style="hair">
        <color theme="5" tint="0.39994506668294322"/>
      </top>
      <bottom style="thick">
        <color theme="5"/>
      </bottom>
      <diagonal/>
    </border>
    <border>
      <left style="hair">
        <color theme="5" tint="0.39994506668294322"/>
      </left>
      <right style="hair">
        <color theme="5" tint="0.39994506668294322"/>
      </right>
      <top style="hair">
        <color theme="5" tint="0.39994506668294322"/>
      </top>
      <bottom style="thick">
        <color theme="5"/>
      </bottom>
      <diagonal/>
    </border>
    <border>
      <left style="hair">
        <color theme="5" tint="0.39994506668294322"/>
      </left>
      <right/>
      <top style="hair">
        <color theme="5" tint="0.39994506668294322"/>
      </top>
      <bottom style="thick">
        <color theme="5"/>
      </bottom>
      <diagonal/>
    </border>
    <border>
      <left style="hair">
        <color theme="5" tint="0.79998168889431442"/>
      </left>
      <right/>
      <top/>
      <bottom style="hair">
        <color theme="5" tint="0.79998168889431442"/>
      </bottom>
      <diagonal/>
    </border>
    <border>
      <left style="hair">
        <color theme="5" tint="0.39994506668294322"/>
      </left>
      <right/>
      <top style="hair">
        <color theme="5" tint="0.79998168889431442"/>
      </top>
      <bottom style="hair">
        <color theme="5" tint="0.39994506668294322"/>
      </bottom>
      <diagonal/>
    </border>
    <border>
      <left style="thick">
        <color rgb="FFFF6418"/>
      </left>
      <right/>
      <top style="thick">
        <color rgb="FFFF6418"/>
      </top>
      <bottom/>
      <diagonal/>
    </border>
    <border>
      <left/>
      <right/>
      <top style="thick">
        <color rgb="FFFF6418"/>
      </top>
      <bottom/>
      <diagonal/>
    </border>
    <border>
      <left/>
      <right style="thick">
        <color rgb="FFFF6418"/>
      </right>
      <top style="thick">
        <color rgb="FFFF6418"/>
      </top>
      <bottom/>
      <diagonal/>
    </border>
    <border>
      <left style="thick">
        <color rgb="FFFF6418"/>
      </left>
      <right/>
      <top/>
      <bottom/>
      <diagonal/>
    </border>
    <border>
      <left/>
      <right style="thick">
        <color rgb="FFFF6418"/>
      </right>
      <top/>
      <bottom/>
      <diagonal/>
    </border>
    <border>
      <left style="thick">
        <color rgb="FFFF6418"/>
      </left>
      <right style="hair">
        <color theme="5" tint="0.79998168889431442"/>
      </right>
      <top/>
      <bottom style="hair">
        <color theme="5" tint="0.79998168889431442"/>
      </bottom>
      <diagonal/>
    </border>
    <border>
      <left style="thick">
        <color rgb="FFFF6418"/>
      </left>
      <right style="hair">
        <color theme="5" tint="0.39994506668294322"/>
      </right>
      <top style="hair">
        <color theme="5" tint="0.79998168889431442"/>
      </top>
      <bottom style="hair">
        <color theme="5" tint="0.39994506668294322"/>
      </bottom>
      <diagonal/>
    </border>
    <border>
      <left style="thick">
        <color rgb="FFFF6418"/>
      </left>
      <right style="hair">
        <color theme="5" tint="0.39994506668294322"/>
      </right>
      <top style="hair">
        <color theme="5" tint="0.39994506668294322"/>
      </top>
      <bottom style="hair">
        <color theme="5" tint="0.39994506668294322"/>
      </bottom>
      <diagonal/>
    </border>
    <border>
      <left style="thick">
        <color rgb="FFFF6418"/>
      </left>
      <right style="hair">
        <color theme="5" tint="0.39994506668294322"/>
      </right>
      <top style="hair">
        <color theme="5" tint="0.39994506668294322"/>
      </top>
      <bottom style="thick">
        <color rgb="FFFF6418"/>
      </bottom>
      <diagonal/>
    </border>
    <border>
      <left style="hair">
        <color theme="5" tint="0.39994506668294322"/>
      </left>
      <right style="hair">
        <color theme="5" tint="0.39994506668294322"/>
      </right>
      <top style="hair">
        <color theme="5" tint="0.79998168889431442"/>
      </top>
      <bottom style="thick">
        <color rgb="FFFF6418"/>
      </bottom>
      <diagonal/>
    </border>
    <border>
      <left style="hair">
        <color theme="5" tint="0.39994506668294322"/>
      </left>
      <right/>
      <top style="hair">
        <color theme="5" tint="0.79998168889431442"/>
      </top>
      <bottom style="thick">
        <color rgb="FFFF6418"/>
      </bottom>
      <diagonal/>
    </border>
    <border>
      <left/>
      <right/>
      <top/>
      <bottom style="thick">
        <color rgb="FFFF6418"/>
      </bottom>
      <diagonal/>
    </border>
    <border>
      <left/>
      <right style="thick">
        <color rgb="FFFF6418"/>
      </right>
      <top/>
      <bottom style="thick">
        <color rgb="FFFF6418"/>
      </bottom>
      <diagonal/>
    </border>
    <border>
      <left style="thick">
        <color rgb="FFFF6418"/>
      </left>
      <right/>
      <top/>
      <bottom style="thick">
        <color rgb="FFFF6418"/>
      </bottom>
      <diagonal/>
    </border>
    <border>
      <left style="thick">
        <color rgb="FFFF6418"/>
      </left>
      <right/>
      <top style="thick">
        <color rgb="FFFF6418"/>
      </top>
      <bottom style="thick">
        <color rgb="FFFF6418"/>
      </bottom>
      <diagonal/>
    </border>
    <border>
      <left/>
      <right/>
      <top style="thick">
        <color rgb="FFFF6418"/>
      </top>
      <bottom style="thick">
        <color rgb="FFFF6418"/>
      </bottom>
      <diagonal/>
    </border>
    <border>
      <left/>
      <right style="thick">
        <color rgb="FFFF6418"/>
      </right>
      <top style="thick">
        <color rgb="FFFF6418"/>
      </top>
      <bottom style="thick">
        <color rgb="FFFF6418"/>
      </bottom>
      <diagonal/>
    </border>
    <border>
      <left style="hair">
        <color theme="5" tint="0.39994506668294322"/>
      </left>
      <right style="hair">
        <color theme="5" tint="0.39994506668294322"/>
      </right>
      <top style="hair">
        <color theme="5" tint="0.39994506668294322"/>
      </top>
      <bottom style="thick">
        <color rgb="FFFF6418"/>
      </bottom>
      <diagonal/>
    </border>
    <border>
      <left style="thin">
        <color rgb="FFFF6418"/>
      </left>
      <right/>
      <top style="thin">
        <color rgb="FFFF6418"/>
      </top>
      <bottom style="thin">
        <color rgb="FFFF6418"/>
      </bottom>
      <diagonal/>
    </border>
    <border>
      <left/>
      <right/>
      <top style="thin">
        <color rgb="FFFF6418"/>
      </top>
      <bottom style="thin">
        <color rgb="FFFF641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2">
    <xf numFmtId="0" fontId="0" fillId="0" borderId="0" xfId="0"/>
    <xf numFmtId="0" fontId="7" fillId="0" borderId="0" xfId="0" applyFont="1"/>
    <xf numFmtId="0" fontId="7" fillId="3" borderId="0" xfId="0" applyFont="1" applyFill="1"/>
    <xf numFmtId="0" fontId="13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0" fillId="3" borderId="0" xfId="0" applyFill="1"/>
    <xf numFmtId="0" fontId="17" fillId="2" borderId="11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17" fillId="2" borderId="0" xfId="0" applyFont="1" applyFill="1" applyAlignment="1">
      <alignment horizontal="center" vertical="top"/>
    </xf>
    <xf numFmtId="0" fontId="15" fillId="2" borderId="15" xfId="0" applyFont="1" applyFill="1" applyBorder="1" applyAlignment="1">
      <alignment horizontal="center" vertical="top" wrapText="1"/>
    </xf>
    <xf numFmtId="0" fontId="17" fillId="2" borderId="16" xfId="0" applyFont="1" applyFill="1" applyBorder="1" applyAlignment="1">
      <alignment horizontal="center" vertical="top" wrapText="1"/>
    </xf>
    <xf numFmtId="0" fontId="17" fillId="2" borderId="16" xfId="0" applyFont="1" applyFill="1" applyBorder="1" applyAlignment="1">
      <alignment horizontal="center" vertical="top"/>
    </xf>
    <xf numFmtId="0" fontId="17" fillId="2" borderId="17" xfId="0" applyFont="1" applyFill="1" applyBorder="1" applyAlignment="1">
      <alignment horizontal="center" vertical="top"/>
    </xf>
    <xf numFmtId="0" fontId="15" fillId="2" borderId="18" xfId="0" applyFont="1" applyFill="1" applyBorder="1" applyAlignment="1">
      <alignment horizontal="left" vertical="top"/>
    </xf>
    <xf numFmtId="0" fontId="7" fillId="0" borderId="19" xfId="0" applyFont="1" applyBorder="1" applyAlignment="1">
      <alignment horizontal="left"/>
    </xf>
    <xf numFmtId="0" fontId="17" fillId="2" borderId="5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left"/>
    </xf>
    <xf numFmtId="0" fontId="17" fillId="2" borderId="23" xfId="0" applyFont="1" applyFill="1" applyBorder="1" applyAlignment="1">
      <alignment horizontal="center" vertical="top"/>
    </xf>
    <xf numFmtId="0" fontId="15" fillId="2" borderId="30" xfId="0" applyFont="1" applyFill="1" applyBorder="1" applyAlignment="1">
      <alignment horizontal="left" vertical="top"/>
    </xf>
    <xf numFmtId="0" fontId="17" fillId="2" borderId="29" xfId="0" applyFont="1" applyFill="1" applyBorder="1" applyAlignment="1">
      <alignment horizontal="center" wrapText="1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24" fillId="3" borderId="0" xfId="0" applyFont="1" applyFill="1"/>
    <xf numFmtId="0" fontId="23" fillId="3" borderId="12" xfId="0" applyFont="1" applyFill="1" applyBorder="1"/>
    <xf numFmtId="0" fontId="14" fillId="3" borderId="25" xfId="0" applyFont="1" applyFill="1" applyBorder="1" applyAlignment="1">
      <alignment horizontal="left"/>
    </xf>
    <xf numFmtId="0" fontId="7" fillId="3" borderId="26" xfId="0" applyFont="1" applyFill="1" applyBorder="1"/>
    <xf numFmtId="0" fontId="7" fillId="3" borderId="27" xfId="0" applyFont="1" applyFill="1" applyBorder="1"/>
    <xf numFmtId="0" fontId="7" fillId="3" borderId="29" xfId="0" applyFont="1" applyFill="1" applyBorder="1"/>
    <xf numFmtId="0" fontId="7" fillId="3" borderId="7" xfId="0" applyFont="1" applyFill="1" applyBorder="1"/>
    <xf numFmtId="0" fontId="27" fillId="3" borderId="1" xfId="0" applyFont="1" applyFill="1" applyBorder="1" applyAlignment="1">
      <alignment horizontal="left"/>
    </xf>
    <xf numFmtId="0" fontId="2" fillId="3" borderId="2" xfId="0" applyFont="1" applyFill="1" applyBorder="1"/>
    <xf numFmtId="0" fontId="0" fillId="3" borderId="2" xfId="0" applyFill="1" applyBorder="1"/>
    <xf numFmtId="0" fontId="6" fillId="3" borderId="2" xfId="0" applyFont="1" applyFill="1" applyBorder="1"/>
    <xf numFmtId="0" fontId="0" fillId="3" borderId="3" xfId="0" applyFill="1" applyBorder="1"/>
    <xf numFmtId="0" fontId="22" fillId="3" borderId="0" xfId="0" applyFont="1" applyFill="1"/>
    <xf numFmtId="0" fontId="6" fillId="3" borderId="0" xfId="0" applyFont="1" applyFill="1"/>
    <xf numFmtId="0" fontId="0" fillId="3" borderId="5" xfId="0" applyFill="1" applyBorder="1"/>
    <xf numFmtId="0" fontId="10" fillId="3" borderId="1" xfId="0" applyFont="1" applyFill="1" applyBorder="1"/>
    <xf numFmtId="0" fontId="7" fillId="3" borderId="2" xfId="0" applyFont="1" applyFill="1" applyBorder="1"/>
    <xf numFmtId="0" fontId="12" fillId="3" borderId="2" xfId="0" applyFont="1" applyFill="1" applyBorder="1"/>
    <xf numFmtId="0" fontId="7" fillId="3" borderId="3" xfId="0" applyFont="1" applyFill="1" applyBorder="1"/>
    <xf numFmtId="0" fontId="20" fillId="3" borderId="4" xfId="0" applyFont="1" applyFill="1" applyBorder="1"/>
    <xf numFmtId="0" fontId="9" fillId="3" borderId="0" xfId="0" applyFont="1" applyFill="1"/>
    <xf numFmtId="0" fontId="11" fillId="3" borderId="0" xfId="0" applyFont="1" applyFill="1"/>
    <xf numFmtId="0" fontId="10" fillId="3" borderId="0" xfId="0" applyFont="1" applyFill="1"/>
    <xf numFmtId="0" fontId="7" fillId="3" borderId="5" xfId="0" applyFont="1" applyFill="1" applyBorder="1"/>
    <xf numFmtId="0" fontId="11" fillId="3" borderId="6" xfId="0" applyFont="1" applyFill="1" applyBorder="1"/>
    <xf numFmtId="0" fontId="11" fillId="3" borderId="7" xfId="0" applyFont="1" applyFill="1" applyBorder="1"/>
    <xf numFmtId="0" fontId="7" fillId="3" borderId="8" xfId="0" applyFont="1" applyFill="1" applyBorder="1"/>
    <xf numFmtId="44" fontId="11" fillId="3" borderId="0" xfId="1" applyFont="1" applyFill="1" applyBorder="1" applyAlignment="1">
      <alignment horizontal="center"/>
    </xf>
    <xf numFmtId="0" fontId="7" fillId="3" borderId="0" xfId="0" quotePrefix="1" applyFont="1" applyFill="1"/>
    <xf numFmtId="44" fontId="11" fillId="4" borderId="24" xfId="1" applyFont="1" applyFill="1" applyBorder="1" applyAlignment="1">
      <alignment horizontal="center"/>
    </xf>
    <xf numFmtId="44" fontId="11" fillId="4" borderId="0" xfId="1" applyFont="1" applyFill="1" applyBorder="1"/>
    <xf numFmtId="44" fontId="11" fillId="4" borderId="29" xfId="1" applyFont="1" applyFill="1" applyBorder="1" applyAlignment="1">
      <alignment horizontal="left" vertical="top"/>
    </xf>
    <xf numFmtId="44" fontId="11" fillId="4" borderId="35" xfId="1" applyFont="1" applyFill="1" applyBorder="1" applyAlignment="1">
      <alignment horizontal="center"/>
    </xf>
    <xf numFmtId="44" fontId="11" fillId="4" borderId="36" xfId="1" applyFont="1" applyFill="1" applyBorder="1"/>
    <xf numFmtId="44" fontId="11" fillId="4" borderId="37" xfId="1" applyFont="1" applyFill="1" applyBorder="1" applyAlignment="1">
      <alignment horizontal="left" vertical="top"/>
    </xf>
    <xf numFmtId="44" fontId="11" fillId="4" borderId="14" xfId="1" applyFont="1" applyFill="1" applyBorder="1" applyAlignment="1">
      <alignment horizontal="center"/>
    </xf>
    <xf numFmtId="44" fontId="11" fillId="4" borderId="5" xfId="1" applyFont="1" applyFill="1" applyBorder="1"/>
    <xf numFmtId="44" fontId="11" fillId="4" borderId="22" xfId="1" applyFont="1" applyFill="1" applyBorder="1" applyAlignment="1">
      <alignment horizontal="center"/>
    </xf>
    <xf numFmtId="44" fontId="11" fillId="4" borderId="7" xfId="1" applyFont="1" applyFill="1" applyBorder="1"/>
    <xf numFmtId="44" fontId="11" fillId="4" borderId="8" xfId="1" applyFont="1" applyFill="1" applyBorder="1"/>
    <xf numFmtId="0" fontId="21" fillId="0" borderId="0" xfId="0" applyFont="1"/>
    <xf numFmtId="0" fontId="23" fillId="3" borderId="0" xfId="0" applyFont="1" applyFill="1"/>
    <xf numFmtId="9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29" fillId="3" borderId="0" xfId="0" applyFont="1" applyFill="1"/>
    <xf numFmtId="0" fontId="16" fillId="5" borderId="25" xfId="0" applyFont="1" applyFill="1" applyBorder="1"/>
    <xf numFmtId="0" fontId="7" fillId="3" borderId="28" xfId="0" applyFont="1" applyFill="1" applyBorder="1"/>
    <xf numFmtId="9" fontId="7" fillId="3" borderId="0" xfId="0" applyNumberFormat="1" applyFont="1" applyFill="1"/>
    <xf numFmtId="0" fontId="26" fillId="3" borderId="28" xfId="0" applyFont="1" applyFill="1" applyBorder="1" applyAlignment="1">
      <alignment horizontal="left"/>
    </xf>
    <xf numFmtId="0" fontId="32" fillId="3" borderId="0" xfId="0" applyFont="1" applyFill="1"/>
    <xf numFmtId="0" fontId="26" fillId="3" borderId="4" xfId="0" applyFont="1" applyFill="1" applyBorder="1" applyAlignment="1">
      <alignment horizontal="left"/>
    </xf>
    <xf numFmtId="0" fontId="30" fillId="0" borderId="0" xfId="0" applyFont="1"/>
    <xf numFmtId="0" fontId="31" fillId="0" borderId="0" xfId="0" applyFont="1"/>
    <xf numFmtId="9" fontId="31" fillId="0" borderId="0" xfId="0" applyNumberFormat="1" applyFont="1"/>
    <xf numFmtId="0" fontId="35" fillId="3" borderId="0" xfId="0" applyFont="1" applyFill="1"/>
    <xf numFmtId="42" fontId="7" fillId="3" borderId="0" xfId="0" applyNumberFormat="1" applyFont="1" applyFill="1" applyAlignment="1">
      <alignment horizontal="left"/>
    </xf>
    <xf numFmtId="42" fontId="7" fillId="3" borderId="0" xfId="0" applyNumberFormat="1" applyFont="1" applyFill="1" applyAlignment="1">
      <alignment horizontal="center"/>
    </xf>
    <xf numFmtId="42" fontId="7" fillId="3" borderId="0" xfId="0" applyNumberFormat="1" applyFont="1" applyFill="1"/>
    <xf numFmtId="0" fontId="33" fillId="8" borderId="0" xfId="0" applyFont="1" applyFill="1"/>
    <xf numFmtId="0" fontId="31" fillId="8" borderId="0" xfId="0" applyFont="1" applyFill="1"/>
    <xf numFmtId="0" fontId="0" fillId="8" borderId="0" xfId="0" applyFill="1"/>
    <xf numFmtId="0" fontId="7" fillId="0" borderId="0" xfId="0" quotePrefix="1" applyFont="1"/>
    <xf numFmtId="0" fontId="7" fillId="8" borderId="0" xfId="0" applyFont="1" applyFill="1"/>
    <xf numFmtId="0" fontId="30" fillId="8" borderId="0" xfId="0" applyFont="1" applyFill="1"/>
    <xf numFmtId="0" fontId="38" fillId="6" borderId="0" xfId="0" applyFont="1" applyFill="1"/>
    <xf numFmtId="0" fontId="7" fillId="6" borderId="0" xfId="0" applyFont="1" applyFill="1"/>
    <xf numFmtId="0" fontId="39" fillId="8" borderId="39" xfId="0" applyFont="1" applyFill="1" applyBorder="1"/>
    <xf numFmtId="0" fontId="15" fillId="8" borderId="40" xfId="0" applyFont="1" applyFill="1" applyBorder="1"/>
    <xf numFmtId="0" fontId="15" fillId="8" borderId="41" xfId="0" applyFont="1" applyFill="1" applyBorder="1"/>
    <xf numFmtId="0" fontId="23" fillId="6" borderId="0" xfId="0" applyFont="1" applyFill="1"/>
    <xf numFmtId="0" fontId="24" fillId="6" borderId="0" xfId="0" applyFont="1" applyFill="1"/>
    <xf numFmtId="0" fontId="16" fillId="3" borderId="26" xfId="0" applyFont="1" applyFill="1" applyBorder="1" applyAlignment="1">
      <alignment horizontal="left"/>
    </xf>
    <xf numFmtId="0" fontId="16" fillId="3" borderId="26" xfId="0" applyFont="1" applyFill="1" applyBorder="1" applyAlignment="1">
      <alignment horizontal="right"/>
    </xf>
    <xf numFmtId="0" fontId="16" fillId="3" borderId="26" xfId="0" applyFont="1" applyFill="1" applyBorder="1"/>
    <xf numFmtId="0" fontId="16" fillId="3" borderId="26" xfId="0" applyFont="1" applyFill="1" applyBorder="1" applyAlignment="1">
      <alignment horizontal="center"/>
    </xf>
    <xf numFmtId="164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42" fontId="11" fillId="4" borderId="0" xfId="1" applyNumberFormat="1" applyFont="1" applyFill="1" applyBorder="1" applyAlignment="1">
      <alignment horizontal="center"/>
    </xf>
    <xf numFmtId="0" fontId="34" fillId="3" borderId="0" xfId="0" applyFont="1" applyFill="1"/>
    <xf numFmtId="0" fontId="28" fillId="3" borderId="0" xfId="0" applyFont="1" applyFill="1"/>
    <xf numFmtId="42" fontId="34" fillId="4" borderId="0" xfId="1" applyNumberFormat="1" applyFont="1" applyFill="1" applyBorder="1" applyAlignment="1">
      <alignment horizontal="center"/>
    </xf>
    <xf numFmtId="0" fontId="8" fillId="3" borderId="0" xfId="0" applyFont="1" applyFill="1"/>
    <xf numFmtId="42" fontId="11" fillId="7" borderId="0" xfId="1" applyNumberFormat="1" applyFont="1" applyFill="1" applyBorder="1" applyAlignment="1">
      <alignment horizontal="left"/>
    </xf>
    <xf numFmtId="42" fontId="11" fillId="4" borderId="0" xfId="1" applyNumberFormat="1" applyFont="1" applyFill="1" applyBorder="1" applyAlignment="1">
      <alignment horizontal="left"/>
    </xf>
    <xf numFmtId="44" fontId="11" fillId="0" borderId="0" xfId="1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0" xfId="0" applyFont="1" applyFill="1"/>
    <xf numFmtId="0" fontId="34" fillId="4" borderId="0" xfId="0" applyFont="1" applyFill="1"/>
    <xf numFmtId="0" fontId="34" fillId="4" borderId="0" xfId="0" applyFont="1" applyFill="1" applyAlignment="1">
      <alignment horizontal="center"/>
    </xf>
    <xf numFmtId="0" fontId="41" fillId="8" borderId="0" xfId="0" applyFont="1" applyFill="1"/>
    <xf numFmtId="42" fontId="41" fillId="8" borderId="0" xfId="1" applyNumberFormat="1" applyFont="1" applyFill="1" applyBorder="1" applyAlignment="1">
      <alignment horizontal="left"/>
    </xf>
    <xf numFmtId="0" fontId="42" fillId="3" borderId="0" xfId="0" applyFont="1" applyFill="1"/>
    <xf numFmtId="0" fontId="42" fillId="7" borderId="0" xfId="0" applyFont="1" applyFill="1"/>
    <xf numFmtId="0" fontId="34" fillId="7" borderId="0" xfId="0" applyFont="1" applyFill="1"/>
    <xf numFmtId="42" fontId="42" fillId="7" borderId="0" xfId="1" applyNumberFormat="1" applyFont="1" applyFill="1" applyBorder="1" applyAlignment="1">
      <alignment horizontal="left" vertical="top"/>
    </xf>
    <xf numFmtId="44" fontId="42" fillId="7" borderId="0" xfId="0" applyNumberFormat="1" applyFont="1" applyFill="1" applyAlignment="1">
      <alignment horizontal="left" vertical="top"/>
    </xf>
    <xf numFmtId="44" fontId="42" fillId="7" borderId="0" xfId="1" applyFont="1" applyFill="1" applyBorder="1" applyAlignment="1">
      <alignment horizontal="left" vertical="top"/>
    </xf>
    <xf numFmtId="44" fontId="11" fillId="3" borderId="0" xfId="0" applyNumberFormat="1" applyFont="1" applyFill="1" applyAlignment="1">
      <alignment vertical="top"/>
    </xf>
    <xf numFmtId="44" fontId="11" fillId="3" borderId="0" xfId="0" applyNumberFormat="1" applyFont="1" applyFill="1"/>
    <xf numFmtId="168" fontId="8" fillId="3" borderId="0" xfId="0" applyNumberFormat="1" applyFont="1" applyFill="1"/>
    <xf numFmtId="0" fontId="11" fillId="7" borderId="0" xfId="0" applyFont="1" applyFill="1"/>
    <xf numFmtId="164" fontId="11" fillId="7" borderId="0" xfId="0" applyNumberFormat="1" applyFont="1" applyFill="1" applyAlignment="1">
      <alignment horizontal="center"/>
    </xf>
    <xf numFmtId="42" fontId="11" fillId="7" borderId="0" xfId="0" applyNumberFormat="1" applyFont="1" applyFill="1" applyAlignment="1">
      <alignment horizontal="center"/>
    </xf>
    <xf numFmtId="164" fontId="34" fillId="7" borderId="0" xfId="0" applyNumberFormat="1" applyFont="1" applyFill="1"/>
    <xf numFmtId="42" fontId="34" fillId="7" borderId="0" xfId="1" applyNumberFormat="1" applyFont="1" applyFill="1" applyBorder="1" applyAlignment="1">
      <alignment horizontal="center"/>
    </xf>
    <xf numFmtId="44" fontId="11" fillId="7" borderId="0" xfId="0" applyNumberFormat="1" applyFont="1" applyFill="1"/>
    <xf numFmtId="0" fontId="8" fillId="7" borderId="0" xfId="0" applyFont="1" applyFill="1"/>
    <xf numFmtId="42" fontId="11" fillId="7" borderId="0" xfId="1" applyNumberFormat="1" applyFont="1" applyFill="1" applyBorder="1" applyAlignment="1">
      <alignment horizontal="center"/>
    </xf>
    <xf numFmtId="44" fontId="11" fillId="7" borderId="0" xfId="1" applyFont="1" applyFill="1" applyBorder="1" applyAlignment="1">
      <alignment horizontal="center"/>
    </xf>
    <xf numFmtId="0" fontId="8" fillId="4" borderId="0" xfId="0" applyFont="1" applyFill="1"/>
    <xf numFmtId="44" fontId="11" fillId="4" borderId="0" xfId="1" applyFont="1" applyFill="1" applyBorder="1" applyAlignment="1">
      <alignment horizontal="center"/>
    </xf>
    <xf numFmtId="42" fontId="41" fillId="8" borderId="0" xfId="1" applyNumberFormat="1" applyFont="1" applyFill="1" applyBorder="1" applyAlignment="1">
      <alignment horizontal="center"/>
    </xf>
    <xf numFmtId="0" fontId="40" fillId="5" borderId="0" xfId="0" applyFont="1" applyFill="1"/>
    <xf numFmtId="164" fontId="11" fillId="5" borderId="0" xfId="0" applyNumberFormat="1" applyFont="1" applyFill="1" applyAlignment="1">
      <alignment horizontal="center"/>
    </xf>
    <xf numFmtId="0" fontId="11" fillId="5" borderId="0" xfId="0" applyFont="1" applyFill="1"/>
    <xf numFmtId="0" fontId="11" fillId="5" borderId="0" xfId="0" applyFont="1" applyFill="1" applyAlignment="1">
      <alignment horizontal="center"/>
    </xf>
    <xf numFmtId="44" fontId="11" fillId="5" borderId="0" xfId="1" applyFont="1" applyFill="1" applyBorder="1" applyAlignment="1">
      <alignment horizontal="center"/>
    </xf>
    <xf numFmtId="167" fontId="34" fillId="3" borderId="0" xfId="0" applyNumberFormat="1" applyFont="1" applyFill="1" applyAlignment="1">
      <alignment vertical="top"/>
    </xf>
    <xf numFmtId="164" fontId="28" fillId="7" borderId="0" xfId="0" applyNumberFormat="1" applyFont="1" applyFill="1"/>
    <xf numFmtId="0" fontId="42" fillId="4" borderId="0" xfId="0" applyFont="1" applyFill="1"/>
    <xf numFmtId="42" fontId="42" fillId="4" borderId="0" xfId="1" applyNumberFormat="1" applyFont="1" applyFill="1" applyBorder="1" applyAlignment="1">
      <alignment horizontal="center"/>
    </xf>
    <xf numFmtId="42" fontId="42" fillId="4" borderId="0" xfId="1" applyNumberFormat="1" applyFont="1" applyFill="1" applyBorder="1" applyAlignment="1">
      <alignment horizontal="left"/>
    </xf>
    <xf numFmtId="44" fontId="42" fillId="4" borderId="0" xfId="1" applyFont="1" applyFill="1" applyBorder="1" applyAlignment="1">
      <alignment horizontal="center"/>
    </xf>
    <xf numFmtId="44" fontId="11" fillId="6" borderId="0" xfId="1" applyFont="1" applyFill="1" applyBorder="1" applyAlignment="1">
      <alignment horizontal="center"/>
    </xf>
    <xf numFmtId="0" fontId="11" fillId="6" borderId="0" xfId="0" applyFont="1" applyFill="1"/>
    <xf numFmtId="167" fontId="8" fillId="3" borderId="0" xfId="0" applyNumberFormat="1" applyFont="1" applyFill="1"/>
    <xf numFmtId="0" fontId="23" fillId="3" borderId="28" xfId="0" applyFont="1" applyFill="1" applyBorder="1"/>
    <xf numFmtId="0" fontId="33" fillId="8" borderId="39" xfId="0" applyFont="1" applyFill="1" applyBorder="1"/>
    <xf numFmtId="42" fontId="33" fillId="8" borderId="40" xfId="0" applyNumberFormat="1" applyFont="1" applyFill="1" applyBorder="1" applyAlignment="1">
      <alignment horizontal="left"/>
    </xf>
    <xf numFmtId="9" fontId="33" fillId="8" borderId="40" xfId="0" applyNumberFormat="1" applyFont="1" applyFill="1" applyBorder="1" applyAlignment="1">
      <alignment horizontal="right"/>
    </xf>
    <xf numFmtId="42" fontId="33" fillId="8" borderId="40" xfId="0" applyNumberFormat="1" applyFont="1" applyFill="1" applyBorder="1" applyAlignment="1">
      <alignment horizontal="center"/>
    </xf>
    <xf numFmtId="9" fontId="33" fillId="8" borderId="40" xfId="0" applyNumberFormat="1" applyFont="1" applyFill="1" applyBorder="1"/>
    <xf numFmtId="42" fontId="33" fillId="8" borderId="40" xfId="0" applyNumberFormat="1" applyFont="1" applyFill="1" applyBorder="1"/>
    <xf numFmtId="0" fontId="33" fillId="8" borderId="40" xfId="0" applyFont="1" applyFill="1" applyBorder="1"/>
    <xf numFmtId="0" fontId="33" fillId="8" borderId="41" xfId="0" applyFont="1" applyFill="1" applyBorder="1"/>
    <xf numFmtId="42" fontId="41" fillId="8" borderId="0" xfId="1" applyNumberFormat="1" applyFont="1" applyFill="1" applyBorder="1" applyAlignment="1">
      <alignment vertical="top"/>
    </xf>
    <xf numFmtId="42" fontId="11" fillId="7" borderId="0" xfId="0" applyNumberFormat="1" applyFont="1" applyFill="1" applyAlignment="1">
      <alignment horizontal="left" vertical="top"/>
    </xf>
    <xf numFmtId="42" fontId="34" fillId="7" borderId="0" xfId="1" applyNumberFormat="1" applyFont="1" applyFill="1" applyBorder="1" applyAlignment="1">
      <alignment horizontal="left" vertical="top"/>
    </xf>
    <xf numFmtId="44" fontId="11" fillId="7" borderId="0" xfId="0" applyNumberFormat="1" applyFont="1" applyFill="1" applyAlignment="1">
      <alignment horizontal="left" vertical="top"/>
    </xf>
    <xf numFmtId="0" fontId="8" fillId="3" borderId="43" xfId="0" applyFont="1" applyFill="1" applyBorder="1"/>
    <xf numFmtId="0" fontId="8" fillId="3" borderId="44" xfId="0" applyFont="1" applyFill="1" applyBorder="1"/>
    <xf numFmtId="167" fontId="34" fillId="3" borderId="44" xfId="0" applyNumberFormat="1" applyFont="1" applyFill="1" applyBorder="1" applyAlignment="1">
      <alignment vertical="top"/>
    </xf>
    <xf numFmtId="168" fontId="8" fillId="3" borderId="44" xfId="0" applyNumberFormat="1" applyFont="1" applyFill="1" applyBorder="1"/>
    <xf numFmtId="167" fontId="8" fillId="3" borderId="44" xfId="0" applyNumberFormat="1" applyFont="1" applyFill="1" applyBorder="1"/>
    <xf numFmtId="167" fontId="8" fillId="3" borderId="44" xfId="0" applyNumberFormat="1" applyFont="1" applyFill="1" applyBorder="1" applyAlignment="1">
      <alignment horizontal="right"/>
    </xf>
    <xf numFmtId="167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/>
    </xf>
    <xf numFmtId="44" fontId="11" fillId="3" borderId="0" xfId="1" applyFont="1" applyFill="1" applyBorder="1" applyAlignment="1">
      <alignment vertical="top"/>
    </xf>
    <xf numFmtId="0" fontId="45" fillId="7" borderId="38" xfId="0" applyFont="1" applyFill="1" applyBorder="1" applyAlignment="1">
      <alignment horizontal="left"/>
    </xf>
    <xf numFmtId="0" fontId="46" fillId="7" borderId="36" xfId="0" applyFont="1" applyFill="1" applyBorder="1"/>
    <xf numFmtId="0" fontId="47" fillId="7" borderId="36" xfId="0" applyFont="1" applyFill="1" applyBorder="1"/>
    <xf numFmtId="0" fontId="7" fillId="7" borderId="36" xfId="0" applyFont="1" applyFill="1" applyBorder="1"/>
    <xf numFmtId="0" fontId="7" fillId="7" borderId="37" xfId="0" applyFont="1" applyFill="1" applyBorder="1"/>
    <xf numFmtId="0" fontId="3" fillId="7" borderId="6" xfId="0" applyFont="1" applyFill="1" applyBorder="1" applyAlignment="1">
      <alignment horizontal="left"/>
    </xf>
    <xf numFmtId="0" fontId="4" fillId="7" borderId="7" xfId="0" applyFont="1" applyFill="1" applyBorder="1"/>
    <xf numFmtId="0" fontId="0" fillId="7" borderId="7" xfId="0" applyFill="1" applyBorder="1"/>
    <xf numFmtId="0" fontId="3" fillId="7" borderId="7" xfId="0" applyFont="1" applyFill="1" applyBorder="1"/>
    <xf numFmtId="0" fontId="5" fillId="7" borderId="7" xfId="0" applyFont="1" applyFill="1" applyBorder="1"/>
    <xf numFmtId="0" fontId="0" fillId="7" borderId="8" xfId="0" applyFill="1" applyBorder="1"/>
    <xf numFmtId="9" fontId="7" fillId="7" borderId="0" xfId="0" applyNumberFormat="1" applyFont="1" applyFill="1"/>
    <xf numFmtId="0" fontId="6" fillId="3" borderId="2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32" fillId="3" borderId="0" xfId="0" applyFont="1" applyFill="1" applyAlignment="1">
      <alignment horizontal="center" vertical="top" wrapText="1"/>
    </xf>
    <xf numFmtId="0" fontId="48" fillId="7" borderId="36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46" fillId="7" borderId="36" xfId="0" applyFont="1" applyFill="1" applyBorder="1" applyAlignment="1">
      <alignment horizontal="center" vertical="top" wrapText="1"/>
    </xf>
    <xf numFmtId="166" fontId="11" fillId="0" borderId="9" xfId="0" applyNumberFormat="1" applyFont="1" applyBorder="1" applyAlignment="1" applyProtection="1">
      <alignment horizontal="center"/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49" fontId="11" fillId="0" borderId="9" xfId="0" quotePrefix="1" applyNumberFormat="1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 applyProtection="1">
      <alignment horizontal="center"/>
      <protection locked="0"/>
    </xf>
    <xf numFmtId="44" fontId="11" fillId="0" borderId="9" xfId="1" applyFont="1" applyBorder="1" applyAlignment="1" applyProtection="1">
      <alignment horizontal="center"/>
      <protection locked="0"/>
    </xf>
    <xf numFmtId="9" fontId="11" fillId="0" borderId="9" xfId="1" applyNumberFormat="1" applyFont="1" applyBorder="1" applyAlignment="1" applyProtection="1">
      <alignment horizontal="center"/>
      <protection locked="0"/>
    </xf>
    <xf numFmtId="165" fontId="11" fillId="0" borderId="9" xfId="0" quotePrefix="1" applyNumberFormat="1" applyFont="1" applyBorder="1" applyAlignment="1" applyProtection="1">
      <alignment horizontal="center"/>
      <protection locked="0"/>
    </xf>
    <xf numFmtId="166" fontId="11" fillId="0" borderId="34" xfId="0" applyNumberFormat="1" applyFont="1" applyBorder="1" applyAlignment="1" applyProtection="1">
      <alignment horizontal="center"/>
      <protection locked="0"/>
    </xf>
    <xf numFmtId="0" fontId="11" fillId="4" borderId="34" xfId="0" applyFont="1" applyFill="1" applyBorder="1" applyAlignment="1" applyProtection="1">
      <alignment horizontal="center"/>
      <protection locked="0"/>
    </xf>
    <xf numFmtId="165" fontId="11" fillId="0" borderId="42" xfId="0" quotePrefix="1" applyNumberFormat="1" applyFont="1" applyBorder="1" applyAlignment="1" applyProtection="1">
      <alignment horizontal="center"/>
      <protection locked="0"/>
    </xf>
    <xf numFmtId="0" fontId="11" fillId="0" borderId="34" xfId="0" applyFont="1" applyBorder="1" applyAlignment="1" applyProtection="1">
      <alignment horizontal="center" vertical="top" wrapText="1"/>
      <protection locked="0"/>
    </xf>
    <xf numFmtId="0" fontId="11" fillId="0" borderId="34" xfId="0" applyFont="1" applyBorder="1" applyAlignment="1" applyProtection="1">
      <alignment horizontal="center"/>
      <protection locked="0"/>
    </xf>
    <xf numFmtId="9" fontId="11" fillId="0" borderId="34" xfId="1" applyNumberFormat="1" applyFont="1" applyBorder="1" applyAlignment="1" applyProtection="1">
      <alignment horizontal="center"/>
      <protection locked="0"/>
    </xf>
    <xf numFmtId="166" fontId="11" fillId="0" borderId="10" xfId="0" applyNumberFormat="1" applyFont="1" applyBorder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center"/>
      <protection locked="0"/>
    </xf>
    <xf numFmtId="49" fontId="7" fillId="0" borderId="13" xfId="0" applyNumberFormat="1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 vertical="top" wrapText="1"/>
      <protection locked="0"/>
    </xf>
    <xf numFmtId="44" fontId="11" fillId="0" borderId="10" xfId="1" applyFont="1" applyBorder="1" applyAlignment="1" applyProtection="1">
      <alignment horizontal="center"/>
      <protection locked="0"/>
    </xf>
    <xf numFmtId="9" fontId="11" fillId="0" borderId="10" xfId="1" applyNumberFormat="1" applyFont="1" applyBorder="1" applyAlignment="1" applyProtection="1">
      <alignment horizontal="center"/>
      <protection locked="0"/>
    </xf>
    <xf numFmtId="166" fontId="11" fillId="0" borderId="21" xfId="0" applyNumberFormat="1" applyFont="1" applyBorder="1" applyAlignment="1" applyProtection="1">
      <alignment horizontal="center"/>
      <protection locked="0"/>
    </xf>
    <xf numFmtId="0" fontId="11" fillId="4" borderId="21" xfId="0" applyFont="1" applyFill="1" applyBorder="1" applyAlignment="1" applyProtection="1">
      <alignment horizontal="center"/>
      <protection locked="0"/>
    </xf>
    <xf numFmtId="49" fontId="7" fillId="0" borderId="42" xfId="0" applyNumberFormat="1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 vertical="top" wrapText="1"/>
      <protection locked="0"/>
    </xf>
    <xf numFmtId="9" fontId="11" fillId="0" borderId="42" xfId="1" applyNumberFormat="1" applyFont="1" applyBorder="1" applyAlignment="1" applyProtection="1">
      <alignment horizontal="center"/>
      <protection locked="0"/>
    </xf>
    <xf numFmtId="44" fontId="11" fillId="0" borderId="42" xfId="1" applyFont="1" applyBorder="1" applyAlignment="1" applyProtection="1">
      <alignment horizontal="center"/>
      <protection locked="0"/>
    </xf>
  </cellXfs>
  <cellStyles count="2">
    <cellStyle name="Standaard" xfId="0" builtinId="0"/>
    <cellStyle name="Valuta" xfId="1" builtinId="4"/>
  </cellStyles>
  <dxfs count="17">
    <dxf>
      <font>
        <color theme="0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theme="9"/>
        </patternFill>
      </fill>
    </dxf>
    <dxf>
      <font>
        <strike val="0"/>
        <color theme="0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theme="9"/>
        </patternFill>
      </fill>
    </dxf>
    <dxf>
      <font>
        <color theme="1"/>
      </font>
    </dxf>
    <dxf>
      <font>
        <color auto="1"/>
      </font>
    </dxf>
    <dxf>
      <font>
        <strike val="0"/>
        <color theme="0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theme="9"/>
        </patternFill>
      </fill>
    </dxf>
    <dxf>
      <font>
        <strike val="0"/>
        <color theme="0"/>
      </font>
      <fill>
        <patternFill>
          <bgColor theme="9"/>
        </patternFill>
      </fill>
    </dxf>
    <dxf>
      <font>
        <strike val="0"/>
        <color theme="0"/>
      </font>
      <fill>
        <patternFill>
          <bgColor rgb="FFFF0000"/>
        </patternFill>
      </fill>
    </dxf>
    <dxf>
      <font>
        <color theme="1"/>
      </font>
    </dxf>
    <dxf>
      <font>
        <color auto="1"/>
      </font>
    </dxf>
    <dxf>
      <font>
        <color theme="1"/>
      </font>
    </dxf>
    <dxf>
      <fill>
        <patternFill patternType="solid">
          <fgColor theme="0"/>
          <bgColor theme="0"/>
        </patternFill>
      </fill>
    </dxf>
    <dxf>
      <fill>
        <patternFill>
          <fgColor theme="0"/>
          <bgColor rgb="FFFFFFFF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6418"/>
      <color rgb="FFFFFFFF"/>
      <color rgb="FF99CCFF"/>
      <color rgb="FF229FB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="1">
                <a:solidFill>
                  <a:srgbClr val="FFFFFF"/>
                </a:solidFill>
              </a:rPr>
              <a:t>Omzet en kosten per kwartaal (excl.</a:t>
            </a:r>
            <a:r>
              <a:rPr lang="nl-NL" b="1" baseline="0">
                <a:solidFill>
                  <a:srgbClr val="FFFFFF"/>
                </a:solidFill>
              </a:rPr>
              <a:t> btw)</a:t>
            </a:r>
            <a:endParaRPr lang="nl-NL" b="1">
              <a:solidFill>
                <a:srgbClr val="FFFFFF"/>
              </a:solidFill>
            </a:endParaRPr>
          </a:p>
        </c:rich>
      </c:tx>
      <c:overlay val="0"/>
      <c:spPr>
        <a:solidFill>
          <a:srgbClr val="FF6418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Omzet</c:v>
          </c:tx>
          <c:spPr>
            <a:solidFill>
              <a:srgbClr val="99CCFF"/>
            </a:solidFill>
            <a:ln>
              <a:noFill/>
            </a:ln>
            <a:effectLst/>
            <a:sp3d/>
          </c:spPr>
          <c:invertIfNegative val="0"/>
          <c:val>
            <c:numRef>
              <c:f>(Totaal!$C$9,Totaal!$H$9,Totaal!$L$9,Totaal!$Q$9)</c:f>
              <c:numCache>
                <c:formatCode>_("€"* #,##0_);_("€"* \(#,##0\);_("€"* "-"_);_(@_)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B-4893-BB44-83A1E2DE6DFD}"/>
            </c:ext>
          </c:extLst>
        </c:ser>
        <c:ser>
          <c:idx val="1"/>
          <c:order val="1"/>
          <c:tx>
            <c:v>Kosten</c:v>
          </c:tx>
          <c:spPr>
            <a:solidFill>
              <a:srgbClr val="FF6418"/>
            </a:solidFill>
            <a:ln>
              <a:noFill/>
            </a:ln>
            <a:effectLst/>
            <a:sp3d/>
          </c:spPr>
          <c:invertIfNegative val="0"/>
          <c:val>
            <c:numRef>
              <c:f>(Totaal!$C$28,Totaal!$H$28,Totaal!$L$28,Totaal!$Q$28)</c:f>
              <c:numCache>
                <c:formatCode>_("€"* #,##0_);_("€"* \(#,##0\);_("€"* "-"_);_(@_)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B-4893-BB44-83A1E2DE6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1061864"/>
        <c:axId val="981062848"/>
        <c:axId val="0"/>
      </c:bar3DChart>
      <c:catAx>
        <c:axId val="981061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81062848"/>
        <c:crosses val="autoZero"/>
        <c:auto val="1"/>
        <c:lblAlgn val="ctr"/>
        <c:lblOffset val="100"/>
        <c:noMultiLvlLbl val="0"/>
      </c:catAx>
      <c:valAx>
        <c:axId val="98106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8106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FF6418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255587</xdr:colOff>
      <xdr:row>0</xdr:row>
      <xdr:rowOff>198438</xdr:rowOff>
    </xdr:from>
    <xdr:to>
      <xdr:col>24</xdr:col>
      <xdr:colOff>469899</xdr:colOff>
      <xdr:row>15</xdr:row>
      <xdr:rowOff>39688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76C6E8F-B3FD-8CF9-82B7-82FB885CA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8150" y="198438"/>
          <a:ext cx="2921000" cy="2921000"/>
        </a:xfrm>
        <a:prstGeom prst="rect">
          <a:avLst/>
        </a:prstGeom>
      </xdr:spPr>
    </xdr:pic>
    <xdr:clientData/>
  </xdr:twoCellAnchor>
  <xdr:twoCellAnchor editAs="oneCell">
    <xdr:from>
      <xdr:col>18</xdr:col>
      <xdr:colOff>605332</xdr:colOff>
      <xdr:row>0</xdr:row>
      <xdr:rowOff>95250</xdr:rowOff>
    </xdr:from>
    <xdr:to>
      <xdr:col>23</xdr:col>
      <xdr:colOff>594780</xdr:colOff>
      <xdr:row>2</xdr:row>
      <xdr:rowOff>79375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B5DE8D52-4033-94E5-4057-DB892C46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0520" y="95250"/>
          <a:ext cx="3053323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285745</xdr:colOff>
      <xdr:row>0</xdr:row>
      <xdr:rowOff>0</xdr:rowOff>
    </xdr:from>
    <xdr:to>
      <xdr:col>20</xdr:col>
      <xdr:colOff>628645</xdr:colOff>
      <xdr:row>42</xdr:row>
      <xdr:rowOff>115158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C7DF8543-BCD0-8BAA-4014-640207E44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199058" y="0"/>
          <a:ext cx="7772400" cy="8338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</xdr:colOff>
      <xdr:row>0</xdr:row>
      <xdr:rowOff>31752</xdr:rowOff>
    </xdr:from>
    <xdr:to>
      <xdr:col>11</xdr:col>
      <xdr:colOff>951968</xdr:colOff>
      <xdr:row>2</xdr:row>
      <xdr:rowOff>39688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5D4A220-C30D-4D4A-AD25-742A4771C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1188" y="31752"/>
          <a:ext cx="2698218" cy="492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7937</xdr:colOff>
      <xdr:row>0</xdr:row>
      <xdr:rowOff>47625</xdr:rowOff>
    </xdr:from>
    <xdr:to>
      <xdr:col>12</xdr:col>
      <xdr:colOff>737656</xdr:colOff>
      <xdr:row>3</xdr:row>
      <xdr:rowOff>2227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65207EB-CCA3-4B5D-A2F0-08B1BE20F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6375" y="47625"/>
          <a:ext cx="2650594" cy="502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0</xdr:row>
      <xdr:rowOff>76200</xdr:rowOff>
    </xdr:from>
    <xdr:to>
      <xdr:col>16</xdr:col>
      <xdr:colOff>981074</xdr:colOff>
      <xdr:row>2</xdr:row>
      <xdr:rowOff>163514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6687369-DA67-47CC-9D4A-4E710786C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5050" y="76200"/>
          <a:ext cx="3769781" cy="706439"/>
        </a:xfrm>
        <a:prstGeom prst="rect">
          <a:avLst/>
        </a:prstGeom>
      </xdr:spPr>
    </xdr:pic>
    <xdr:clientData/>
  </xdr:twoCellAnchor>
  <xdr:twoCellAnchor editAs="oneCell">
    <xdr:from>
      <xdr:col>7</xdr:col>
      <xdr:colOff>175947</xdr:colOff>
      <xdr:row>0</xdr:row>
      <xdr:rowOff>0</xdr:rowOff>
    </xdr:from>
    <xdr:to>
      <xdr:col>17</xdr:col>
      <xdr:colOff>18134</xdr:colOff>
      <xdr:row>45</xdr:row>
      <xdr:rowOff>110711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21E6268F-F8F5-4CC2-AFDB-AB5A841CD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938947" y="0"/>
          <a:ext cx="10753604" cy="9064211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46</xdr:row>
      <xdr:rowOff>0</xdr:rowOff>
    </xdr:from>
    <xdr:to>
      <xdr:col>17</xdr:col>
      <xdr:colOff>74083</xdr:colOff>
      <xdr:row>70</xdr:row>
      <xdr:rowOff>10585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11DB92CD-29F1-607D-298B-BDA1CCC77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B4D6-BDB0-41BE-88EB-F5AAB47895FE}">
  <dimension ref="A1:U57"/>
  <sheetViews>
    <sheetView tabSelected="1" topLeftCell="A22" zoomScale="120" zoomScaleNormal="120" workbookViewId="0">
      <selection activeCell="L33" sqref="L33"/>
    </sheetView>
  </sheetViews>
  <sheetFormatPr defaultRowHeight="15" x14ac:dyDescent="0.25"/>
  <cols>
    <col min="1" max="1" width="9.5703125" style="6" bestFit="1" customWidth="1"/>
    <col min="2" max="16" width="9.140625" style="6"/>
    <col min="17" max="17" width="5.28515625" style="6" customWidth="1"/>
    <col min="18" max="18" width="9.140625" style="6"/>
    <col min="19" max="19" width="14.5703125" style="6" customWidth="1"/>
    <col min="20" max="20" width="9.140625" style="6"/>
    <col min="21" max="21" width="10.7109375" style="6" customWidth="1"/>
    <col min="22" max="22" width="2.42578125" style="6" customWidth="1"/>
    <col min="23" max="16384" width="9.140625" style="6"/>
  </cols>
  <sheetData>
    <row r="1" spans="1:21" ht="35.25" x14ac:dyDescent="0.5">
      <c r="A1" s="27" t="s">
        <v>62</v>
      </c>
    </row>
    <row r="2" spans="1:21" x14ac:dyDescent="0.25">
      <c r="A2" s="28"/>
    </row>
    <row r="3" spans="1:21" ht="12.75" customHeight="1" x14ac:dyDescent="0.25">
      <c r="A3" s="28" t="s">
        <v>101</v>
      </c>
    </row>
    <row r="4" spans="1:21" x14ac:dyDescent="0.25">
      <c r="A4" s="6" t="s">
        <v>68</v>
      </c>
    </row>
    <row r="5" spans="1:21" x14ac:dyDescent="0.25">
      <c r="A5" s="6" t="s">
        <v>102</v>
      </c>
    </row>
    <row r="6" spans="1:21" x14ac:dyDescent="0.25">
      <c r="A6" s="6" t="s">
        <v>103</v>
      </c>
    </row>
    <row r="7" spans="1:21" x14ac:dyDescent="0.25">
      <c r="A7" s="87" t="s">
        <v>87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9"/>
      <c r="R7" s="89"/>
      <c r="S7" s="89"/>
    </row>
    <row r="8" spans="1:21" x14ac:dyDescent="0.25">
      <c r="A8" s="2" t="s">
        <v>104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25">
      <c r="A9" s="2" t="s">
        <v>63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5">
      <c r="A10" s="90" t="s">
        <v>105</v>
      </c>
      <c r="B10" s="1"/>
      <c r="C10" s="1"/>
      <c r="D10" s="1"/>
      <c r="E10" s="29"/>
      <c r="F10" s="29"/>
      <c r="G10" s="29"/>
      <c r="H10" s="29"/>
      <c r="I10" s="29"/>
      <c r="J10" s="29"/>
      <c r="K10" s="29"/>
      <c r="L10" s="29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A11" s="57" t="s">
        <v>106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25">
      <c r="A12" s="57" t="s">
        <v>107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s="57" t="s">
        <v>111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87" t="s">
        <v>15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2"/>
      <c r="U14" s="2"/>
    </row>
    <row r="15" spans="1:21" x14ac:dyDescent="0.25">
      <c r="A15" s="2" t="s">
        <v>99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2" t="s">
        <v>108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94" t="s">
        <v>96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2" t="s">
        <v>109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98" t="s">
        <v>65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94" t="s">
        <v>112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98" t="s">
        <v>98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98" t="s">
        <v>110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98" t="s">
        <v>67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94" t="s">
        <v>113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94" t="s">
        <v>114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94" t="s">
        <v>115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5">
      <c r="A27" s="87" t="s">
        <v>16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2"/>
      <c r="U27" s="2"/>
    </row>
    <row r="28" spans="1:21" x14ac:dyDescent="0.25">
      <c r="A28" s="2" t="s">
        <v>99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5">
      <c r="A29" s="94" t="s">
        <v>130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5">
      <c r="A30" s="94" t="s">
        <v>95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94" t="s">
        <v>97</v>
      </c>
      <c r="B31" s="94"/>
      <c r="C31" s="94"/>
      <c r="D31" s="94"/>
      <c r="E31" s="94"/>
      <c r="F31" s="94"/>
      <c r="G31" s="94"/>
      <c r="H31" s="94"/>
      <c r="I31" s="94"/>
      <c r="Q31" s="2"/>
      <c r="R31" s="2"/>
      <c r="S31" s="2"/>
      <c r="T31" s="2"/>
      <c r="U31" s="2"/>
    </row>
    <row r="32" spans="1:21" x14ac:dyDescent="0.25">
      <c r="A32" s="98" t="s">
        <v>69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5">
      <c r="A33" s="94" t="s">
        <v>64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A34" s="94" t="s">
        <v>70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5">
      <c r="A35" s="98" t="s">
        <v>100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5">
      <c r="A36" s="98" t="s">
        <v>119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5">
      <c r="A37" s="98" t="s">
        <v>71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5">
      <c r="A38" s="94" t="s">
        <v>116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5">
      <c r="A39" s="94" t="s">
        <v>118</v>
      </c>
      <c r="B39" s="99"/>
      <c r="C39" s="99"/>
      <c r="D39" s="99"/>
      <c r="E39" s="99"/>
      <c r="F39" s="99"/>
      <c r="G39" s="99"/>
      <c r="H39" s="99"/>
      <c r="I39" s="99"/>
      <c r="J39" s="94"/>
      <c r="K39" s="94"/>
      <c r="L39" s="94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5">
      <c r="A40" s="2" t="s">
        <v>117</v>
      </c>
      <c r="B40" s="29"/>
      <c r="C40" s="29"/>
      <c r="D40" s="29"/>
      <c r="E40" s="29"/>
      <c r="F40" s="29"/>
      <c r="G40" s="29"/>
      <c r="H40" s="29"/>
      <c r="I40" s="2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87" t="s">
        <v>56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2"/>
      <c r="U41" s="2"/>
    </row>
    <row r="42" spans="1:21" x14ac:dyDescent="0.25">
      <c r="A42" s="2" t="s">
        <v>120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25">
      <c r="A43" s="2" t="s">
        <v>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x14ac:dyDescent="0.25">
      <c r="A44" s="2" t="s">
        <v>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x14ac:dyDescent="0.25">
      <c r="A45" s="2" t="s">
        <v>85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25">
      <c r="A46" s="2" t="s">
        <v>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25">
      <c r="A47" s="2" t="s">
        <v>58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s="28" customFormat="1" x14ac:dyDescent="0.25">
      <c r="A48" s="2" t="s">
        <v>72</v>
      </c>
    </row>
    <row r="49" spans="1:21" x14ac:dyDescent="0.25">
      <c r="A49" s="87" t="s">
        <v>17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2"/>
      <c r="U49" s="2"/>
    </row>
    <row r="50" spans="1:21" x14ac:dyDescent="0.25">
      <c r="A50" s="30" t="s">
        <v>73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25">
      <c r="A51" s="30" t="s">
        <v>94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25">
      <c r="A52" s="30" t="s">
        <v>126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x14ac:dyDescent="0.25">
      <c r="A53" s="2" t="s">
        <v>127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25">
      <c r="A54" s="2" t="s">
        <v>129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x14ac:dyDescent="0.25">
      <c r="A55" s="92" t="s">
        <v>43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spans="1:21" x14ac:dyDescent="0.25">
      <c r="A56" s="2" t="s">
        <v>61</v>
      </c>
    </row>
    <row r="57" spans="1:21" x14ac:dyDescent="0.25">
      <c r="A57" s="2" t="s">
        <v>128</v>
      </c>
    </row>
  </sheetData>
  <sheetProtection algorithmName="SHA-512" hashValue="N0aqzjkBc99If9qwg3V9BPhZv+pzD6GAd0aynJ3h3owKbThS7gkmgqiZYjfbR0naLzZlyEOLDaPqkotiDbR+YQ==" saltValue="i0Hx6ODdSyQCGY8FLHz6Bg==" spinCount="100000" sheet="1" objects="1" scenarios="1" selectLockedCells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1B53-6DF7-4803-94AF-511346FED1F2}">
  <sheetPr>
    <tabColor theme="5" tint="0.79998168889431442"/>
  </sheetPr>
  <dimension ref="A1:Y965"/>
  <sheetViews>
    <sheetView zoomScale="120" zoomScaleNormal="120" workbookViewId="0">
      <selection activeCell="F12" sqref="F12"/>
    </sheetView>
  </sheetViews>
  <sheetFormatPr defaultColWidth="8.7109375" defaultRowHeight="15" x14ac:dyDescent="0.25"/>
  <cols>
    <col min="1" max="1" width="6.85546875" style="9" customWidth="1"/>
    <col min="2" max="2" width="16.85546875" style="1" customWidth="1"/>
    <col min="3" max="3" width="12.28515625" style="1" bestFit="1" customWidth="1"/>
    <col min="4" max="4" width="17.5703125" style="1" customWidth="1"/>
    <col min="5" max="5" width="32.5703125" style="200" customWidth="1"/>
    <col min="6" max="6" width="42.140625" style="200" customWidth="1"/>
    <col min="7" max="7" width="13.140625" style="1" customWidth="1"/>
    <col min="8" max="9" width="17" style="1" customWidth="1"/>
    <col min="10" max="10" width="13.85546875" style="1" customWidth="1"/>
    <col min="11" max="11" width="12.5703125" style="1" customWidth="1"/>
    <col min="12" max="12" width="18.85546875" style="1" customWidth="1"/>
    <col min="13" max="13" width="8.7109375" style="1"/>
    <col min="14" max="14" width="7.140625" style="1" bestFit="1" customWidth="1"/>
    <col min="15" max="16384" width="8.7109375" style="1"/>
  </cols>
  <sheetData>
    <row r="1" spans="1:25" s="2" customFormat="1" ht="12" customHeight="1" thickTop="1" x14ac:dyDescent="0.5">
      <c r="A1" s="31"/>
      <c r="B1" s="32"/>
      <c r="C1" s="32"/>
      <c r="D1" s="32"/>
      <c r="E1" s="196"/>
      <c r="F1" s="201"/>
      <c r="G1" s="32"/>
      <c r="H1" s="32"/>
      <c r="I1" s="32"/>
      <c r="J1" s="32"/>
      <c r="K1" s="32"/>
      <c r="L1" s="33"/>
      <c r="N1" s="6"/>
      <c r="O1" s="6"/>
    </row>
    <row r="2" spans="1:25" s="2" customFormat="1" ht="26.25" x14ac:dyDescent="0.4">
      <c r="A2" s="77" t="s">
        <v>37</v>
      </c>
      <c r="B2" s="78"/>
      <c r="C2" s="78"/>
      <c r="D2" s="78"/>
      <c r="E2" s="197"/>
      <c r="F2" s="202"/>
      <c r="L2" s="34"/>
      <c r="N2" s="6"/>
      <c r="O2" s="6"/>
    </row>
    <row r="3" spans="1:25" s="2" customFormat="1" ht="6" customHeight="1" x14ac:dyDescent="0.4">
      <c r="A3" s="77"/>
      <c r="B3" s="78"/>
      <c r="C3" s="78"/>
      <c r="D3" s="78"/>
      <c r="E3" s="197"/>
      <c r="F3" s="202"/>
      <c r="L3" s="34"/>
      <c r="N3" s="6"/>
      <c r="O3" s="6"/>
    </row>
    <row r="4" spans="1:25" s="2" customFormat="1" ht="7.5" customHeight="1" thickBot="1" x14ac:dyDescent="0.55000000000000004">
      <c r="A4" s="177"/>
      <c r="B4" s="178"/>
      <c r="C4" s="178"/>
      <c r="D4" s="179"/>
      <c r="E4" s="198"/>
      <c r="F4" s="203"/>
      <c r="G4" s="178"/>
      <c r="H4" s="178"/>
      <c r="I4" s="178"/>
      <c r="J4" s="180"/>
      <c r="K4" s="180"/>
      <c r="L4" s="181"/>
      <c r="N4" s="6"/>
      <c r="O4" s="6"/>
    </row>
    <row r="5" spans="1:25" ht="32.25" thickTop="1" x14ac:dyDescent="0.25">
      <c r="A5" s="22" t="s">
        <v>13</v>
      </c>
      <c r="B5" s="8" t="s">
        <v>14</v>
      </c>
      <c r="C5" s="7" t="s">
        <v>0</v>
      </c>
      <c r="D5" s="8" t="s">
        <v>18</v>
      </c>
      <c r="E5" s="8" t="s">
        <v>1</v>
      </c>
      <c r="F5" s="8" t="s">
        <v>2</v>
      </c>
      <c r="G5" s="8" t="s">
        <v>30</v>
      </c>
      <c r="H5" s="8" t="s">
        <v>36</v>
      </c>
      <c r="I5" s="8" t="s">
        <v>66</v>
      </c>
      <c r="J5" s="21" t="s">
        <v>3</v>
      </c>
      <c r="K5" s="12" t="s">
        <v>4</v>
      </c>
      <c r="L5" s="23" t="s">
        <v>38</v>
      </c>
      <c r="M5" s="2"/>
      <c r="N5" s="6"/>
      <c r="O5" s="6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x14ac:dyDescent="0.25">
      <c r="A6" s="24">
        <v>1</v>
      </c>
      <c r="B6" s="204"/>
      <c r="C6" s="205"/>
      <c r="D6" s="206" t="s">
        <v>74</v>
      </c>
      <c r="E6" s="207"/>
      <c r="F6" s="207"/>
      <c r="G6" s="208"/>
      <c r="H6" s="209">
        <v>0</v>
      </c>
      <c r="I6" s="210"/>
      <c r="J6" s="58">
        <f>IF(I6=21%,H6/100*21,0)</f>
        <v>0</v>
      </c>
      <c r="K6" s="59">
        <f>IF(I6=9%,H6/100*9,0)</f>
        <v>0</v>
      </c>
      <c r="L6" s="60">
        <f>H6+K6+J6</f>
        <v>0</v>
      </c>
      <c r="M6" s="2"/>
      <c r="N6" s="6"/>
      <c r="O6" s="6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x14ac:dyDescent="0.25">
      <c r="A7" s="25">
        <v>2</v>
      </c>
      <c r="B7" s="204"/>
      <c r="C7" s="205" t="str">
        <f t="shared" ref="C7:C70" si="0">IF(B7="","",ROUNDUP(MONTH(B7)/3,0))</f>
        <v/>
      </c>
      <c r="D7" s="211" t="s">
        <v>79</v>
      </c>
      <c r="E7" s="207"/>
      <c r="F7" s="207"/>
      <c r="G7" s="208"/>
      <c r="H7" s="209">
        <v>0</v>
      </c>
      <c r="I7" s="210"/>
      <c r="J7" s="58">
        <f t="shared" ref="J7:J70" si="1">IF(I7=21%,H7/100*21,0)</f>
        <v>0</v>
      </c>
      <c r="K7" s="59">
        <f t="shared" ref="K7:K70" si="2">IF(I7=9%,H7/100*9,0)</f>
        <v>0</v>
      </c>
      <c r="L7" s="60">
        <f t="shared" ref="L7:L70" si="3">H7+K7+J7</f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x14ac:dyDescent="0.25">
      <c r="A8" s="25">
        <v>3</v>
      </c>
      <c r="B8" s="204"/>
      <c r="C8" s="205" t="str">
        <f t="shared" si="0"/>
        <v/>
      </c>
      <c r="D8" s="211" t="s">
        <v>75</v>
      </c>
      <c r="E8" s="207"/>
      <c r="F8" s="207"/>
      <c r="G8" s="208"/>
      <c r="H8" s="209">
        <v>0</v>
      </c>
      <c r="I8" s="210"/>
      <c r="J8" s="58">
        <f t="shared" si="1"/>
        <v>0</v>
      </c>
      <c r="K8" s="59">
        <f t="shared" si="2"/>
        <v>0</v>
      </c>
      <c r="L8" s="60">
        <f t="shared" si="3"/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x14ac:dyDescent="0.25">
      <c r="A9" s="25">
        <v>4</v>
      </c>
      <c r="B9" s="204"/>
      <c r="C9" s="205" t="str">
        <f t="shared" si="0"/>
        <v/>
      </c>
      <c r="D9" s="211" t="s">
        <v>76</v>
      </c>
      <c r="E9" s="207"/>
      <c r="F9" s="207"/>
      <c r="G9" s="208"/>
      <c r="H9" s="209">
        <v>0</v>
      </c>
      <c r="I9" s="210"/>
      <c r="J9" s="58">
        <f t="shared" si="1"/>
        <v>0</v>
      </c>
      <c r="K9" s="59">
        <f t="shared" si="2"/>
        <v>0</v>
      </c>
      <c r="L9" s="60">
        <f t="shared" si="3"/>
        <v>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x14ac:dyDescent="0.25">
      <c r="A10" s="25">
        <v>5</v>
      </c>
      <c r="B10" s="204"/>
      <c r="C10" s="205" t="str">
        <f t="shared" si="0"/>
        <v/>
      </c>
      <c r="D10" s="211" t="s">
        <v>77</v>
      </c>
      <c r="E10" s="207"/>
      <c r="F10" s="207"/>
      <c r="G10" s="208"/>
      <c r="H10" s="209">
        <v>0</v>
      </c>
      <c r="I10" s="210"/>
      <c r="J10" s="58">
        <f t="shared" si="1"/>
        <v>0</v>
      </c>
      <c r="K10" s="59">
        <f t="shared" si="2"/>
        <v>0</v>
      </c>
      <c r="L10" s="60">
        <f t="shared" si="3"/>
        <v>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x14ac:dyDescent="0.25">
      <c r="A11" s="25">
        <v>6</v>
      </c>
      <c r="B11" s="204"/>
      <c r="C11" s="205" t="str">
        <f t="shared" si="0"/>
        <v/>
      </c>
      <c r="D11" s="211" t="s">
        <v>78</v>
      </c>
      <c r="E11" s="207"/>
      <c r="F11" s="207"/>
      <c r="G11" s="208"/>
      <c r="H11" s="209">
        <v>0</v>
      </c>
      <c r="I11" s="210"/>
      <c r="J11" s="58">
        <f t="shared" si="1"/>
        <v>0</v>
      </c>
      <c r="K11" s="59">
        <f t="shared" si="2"/>
        <v>0</v>
      </c>
      <c r="L11" s="60">
        <f t="shared" si="3"/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x14ac:dyDescent="0.25">
      <c r="A12" s="25">
        <v>7</v>
      </c>
      <c r="B12" s="204"/>
      <c r="C12" s="205" t="str">
        <f t="shared" si="0"/>
        <v/>
      </c>
      <c r="D12" s="211" t="s">
        <v>92</v>
      </c>
      <c r="E12" s="207"/>
      <c r="F12" s="207"/>
      <c r="G12" s="208"/>
      <c r="H12" s="209">
        <v>0</v>
      </c>
      <c r="I12" s="210"/>
      <c r="J12" s="58">
        <f t="shared" si="1"/>
        <v>0</v>
      </c>
      <c r="K12" s="59">
        <f t="shared" si="2"/>
        <v>0</v>
      </c>
      <c r="L12" s="60">
        <f t="shared" si="3"/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x14ac:dyDescent="0.25">
      <c r="A13" s="25">
        <v>8</v>
      </c>
      <c r="B13" s="204"/>
      <c r="C13" s="205" t="str">
        <f t="shared" si="0"/>
        <v/>
      </c>
      <c r="D13" s="211"/>
      <c r="E13" s="207"/>
      <c r="F13" s="207"/>
      <c r="G13" s="208"/>
      <c r="H13" s="209">
        <v>0</v>
      </c>
      <c r="I13" s="210"/>
      <c r="J13" s="58">
        <f t="shared" si="1"/>
        <v>0</v>
      </c>
      <c r="K13" s="59">
        <f t="shared" si="2"/>
        <v>0</v>
      </c>
      <c r="L13" s="60">
        <f t="shared" si="3"/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x14ac:dyDescent="0.25">
      <c r="A14" s="25">
        <v>9</v>
      </c>
      <c r="B14" s="204"/>
      <c r="C14" s="205" t="str">
        <f t="shared" si="0"/>
        <v/>
      </c>
      <c r="D14" s="211"/>
      <c r="E14" s="207"/>
      <c r="F14" s="207"/>
      <c r="G14" s="208"/>
      <c r="H14" s="209">
        <v>0</v>
      </c>
      <c r="I14" s="210"/>
      <c r="J14" s="58">
        <f t="shared" si="1"/>
        <v>0</v>
      </c>
      <c r="K14" s="59">
        <f t="shared" si="2"/>
        <v>0</v>
      </c>
      <c r="L14" s="60">
        <f t="shared" si="3"/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x14ac:dyDescent="0.25">
      <c r="A15" s="25">
        <v>10</v>
      </c>
      <c r="B15" s="204"/>
      <c r="C15" s="205" t="str">
        <f t="shared" si="0"/>
        <v/>
      </c>
      <c r="D15" s="211"/>
      <c r="E15" s="207"/>
      <c r="F15" s="207"/>
      <c r="G15" s="208"/>
      <c r="H15" s="209">
        <v>0</v>
      </c>
      <c r="I15" s="210"/>
      <c r="J15" s="58">
        <f t="shared" si="1"/>
        <v>0</v>
      </c>
      <c r="K15" s="59">
        <f t="shared" si="2"/>
        <v>0</v>
      </c>
      <c r="L15" s="60">
        <f t="shared" si="3"/>
        <v>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x14ac:dyDescent="0.25">
      <c r="A16" s="25">
        <v>11</v>
      </c>
      <c r="B16" s="204"/>
      <c r="C16" s="205" t="str">
        <f t="shared" si="0"/>
        <v/>
      </c>
      <c r="D16" s="211"/>
      <c r="E16" s="207"/>
      <c r="F16" s="207"/>
      <c r="G16" s="208"/>
      <c r="H16" s="209">
        <v>0</v>
      </c>
      <c r="I16" s="210"/>
      <c r="J16" s="58">
        <f t="shared" si="1"/>
        <v>0</v>
      </c>
      <c r="K16" s="59">
        <f t="shared" si="2"/>
        <v>0</v>
      </c>
      <c r="L16" s="60">
        <f t="shared" si="3"/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x14ac:dyDescent="0.25">
      <c r="A17" s="25">
        <v>12</v>
      </c>
      <c r="B17" s="204"/>
      <c r="C17" s="205" t="str">
        <f t="shared" si="0"/>
        <v/>
      </c>
      <c r="D17" s="211"/>
      <c r="E17" s="207"/>
      <c r="F17" s="207"/>
      <c r="G17" s="208"/>
      <c r="H17" s="209">
        <v>0</v>
      </c>
      <c r="I17" s="210"/>
      <c r="J17" s="58">
        <f t="shared" si="1"/>
        <v>0</v>
      </c>
      <c r="K17" s="59">
        <f t="shared" si="2"/>
        <v>0</v>
      </c>
      <c r="L17" s="60">
        <f t="shared" si="3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x14ac:dyDescent="0.25">
      <c r="A18" s="25">
        <v>13</v>
      </c>
      <c r="B18" s="204"/>
      <c r="C18" s="205" t="str">
        <f t="shared" si="0"/>
        <v/>
      </c>
      <c r="D18" s="211"/>
      <c r="E18" s="207"/>
      <c r="F18" s="207"/>
      <c r="G18" s="208"/>
      <c r="H18" s="209">
        <v>0</v>
      </c>
      <c r="I18" s="210"/>
      <c r="J18" s="58">
        <f t="shared" si="1"/>
        <v>0</v>
      </c>
      <c r="K18" s="59">
        <f t="shared" si="2"/>
        <v>0</v>
      </c>
      <c r="L18" s="60">
        <f t="shared" si="3"/>
        <v>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x14ac:dyDescent="0.25">
      <c r="A19" s="25">
        <v>14</v>
      </c>
      <c r="B19" s="204"/>
      <c r="C19" s="205" t="str">
        <f t="shared" si="0"/>
        <v/>
      </c>
      <c r="D19" s="211"/>
      <c r="E19" s="207"/>
      <c r="F19" s="207"/>
      <c r="G19" s="208"/>
      <c r="H19" s="209">
        <v>0</v>
      </c>
      <c r="I19" s="210"/>
      <c r="J19" s="58">
        <f t="shared" si="1"/>
        <v>0</v>
      </c>
      <c r="K19" s="59">
        <f t="shared" si="2"/>
        <v>0</v>
      </c>
      <c r="L19" s="60">
        <f t="shared" si="3"/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x14ac:dyDescent="0.25">
      <c r="A20" s="25">
        <v>15</v>
      </c>
      <c r="B20" s="204"/>
      <c r="C20" s="205" t="str">
        <f t="shared" si="0"/>
        <v/>
      </c>
      <c r="D20" s="211"/>
      <c r="E20" s="207"/>
      <c r="F20" s="207"/>
      <c r="G20" s="208"/>
      <c r="H20" s="209">
        <v>0</v>
      </c>
      <c r="I20" s="210"/>
      <c r="J20" s="58">
        <f t="shared" si="1"/>
        <v>0</v>
      </c>
      <c r="K20" s="59">
        <f t="shared" si="2"/>
        <v>0</v>
      </c>
      <c r="L20" s="60">
        <f t="shared" si="3"/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x14ac:dyDescent="0.25">
      <c r="A21" s="25">
        <v>16</v>
      </c>
      <c r="B21" s="204"/>
      <c r="C21" s="205" t="str">
        <f t="shared" si="0"/>
        <v/>
      </c>
      <c r="D21" s="211"/>
      <c r="E21" s="207"/>
      <c r="F21" s="207"/>
      <c r="G21" s="208"/>
      <c r="H21" s="209">
        <v>0</v>
      </c>
      <c r="I21" s="210"/>
      <c r="J21" s="58">
        <f t="shared" si="1"/>
        <v>0</v>
      </c>
      <c r="K21" s="59">
        <f t="shared" si="2"/>
        <v>0</v>
      </c>
      <c r="L21" s="60">
        <f t="shared" si="3"/>
        <v>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x14ac:dyDescent="0.25">
      <c r="A22" s="25">
        <v>17</v>
      </c>
      <c r="B22" s="204"/>
      <c r="C22" s="205" t="str">
        <f t="shared" si="0"/>
        <v/>
      </c>
      <c r="D22" s="211"/>
      <c r="E22" s="207"/>
      <c r="F22" s="207"/>
      <c r="G22" s="208"/>
      <c r="H22" s="209">
        <v>0</v>
      </c>
      <c r="I22" s="210"/>
      <c r="J22" s="58">
        <f t="shared" si="1"/>
        <v>0</v>
      </c>
      <c r="K22" s="59">
        <f t="shared" si="2"/>
        <v>0</v>
      </c>
      <c r="L22" s="60">
        <f t="shared" si="3"/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x14ac:dyDescent="0.25">
      <c r="A23" s="25">
        <v>18</v>
      </c>
      <c r="B23" s="204"/>
      <c r="C23" s="205" t="str">
        <f t="shared" si="0"/>
        <v/>
      </c>
      <c r="D23" s="211"/>
      <c r="E23" s="207"/>
      <c r="F23" s="207"/>
      <c r="G23" s="208"/>
      <c r="H23" s="209">
        <v>0</v>
      </c>
      <c r="I23" s="210"/>
      <c r="J23" s="58">
        <f t="shared" si="1"/>
        <v>0</v>
      </c>
      <c r="K23" s="59">
        <f t="shared" si="2"/>
        <v>0</v>
      </c>
      <c r="L23" s="60">
        <f t="shared" si="3"/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x14ac:dyDescent="0.25">
      <c r="A24" s="25">
        <v>19</v>
      </c>
      <c r="B24" s="204"/>
      <c r="C24" s="205" t="str">
        <f t="shared" si="0"/>
        <v/>
      </c>
      <c r="D24" s="211"/>
      <c r="E24" s="207"/>
      <c r="F24" s="207"/>
      <c r="G24" s="208"/>
      <c r="H24" s="209">
        <v>0</v>
      </c>
      <c r="I24" s="210"/>
      <c r="J24" s="58">
        <f t="shared" si="1"/>
        <v>0</v>
      </c>
      <c r="K24" s="59">
        <f t="shared" si="2"/>
        <v>0</v>
      </c>
      <c r="L24" s="60">
        <f t="shared" si="3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x14ac:dyDescent="0.25">
      <c r="A25" s="25">
        <v>20</v>
      </c>
      <c r="B25" s="204"/>
      <c r="C25" s="205" t="str">
        <f t="shared" si="0"/>
        <v/>
      </c>
      <c r="D25" s="211"/>
      <c r="E25" s="207"/>
      <c r="F25" s="207"/>
      <c r="G25" s="208"/>
      <c r="H25" s="209">
        <v>0</v>
      </c>
      <c r="I25" s="210"/>
      <c r="J25" s="58">
        <f t="shared" si="1"/>
        <v>0</v>
      </c>
      <c r="K25" s="59">
        <f t="shared" si="2"/>
        <v>0</v>
      </c>
      <c r="L25" s="60">
        <f t="shared" si="3"/>
        <v>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x14ac:dyDescent="0.25">
      <c r="A26" s="25">
        <v>21</v>
      </c>
      <c r="B26" s="204"/>
      <c r="C26" s="205" t="str">
        <f t="shared" si="0"/>
        <v/>
      </c>
      <c r="D26" s="211"/>
      <c r="E26" s="207"/>
      <c r="F26" s="207"/>
      <c r="G26" s="208"/>
      <c r="H26" s="209">
        <v>0</v>
      </c>
      <c r="I26" s="210"/>
      <c r="J26" s="58">
        <f t="shared" si="1"/>
        <v>0</v>
      </c>
      <c r="K26" s="59">
        <f t="shared" si="2"/>
        <v>0</v>
      </c>
      <c r="L26" s="60">
        <f t="shared" si="3"/>
        <v>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x14ac:dyDescent="0.25">
      <c r="A27" s="25">
        <v>22</v>
      </c>
      <c r="B27" s="204"/>
      <c r="C27" s="205" t="str">
        <f t="shared" si="0"/>
        <v/>
      </c>
      <c r="D27" s="211"/>
      <c r="E27" s="207"/>
      <c r="F27" s="207"/>
      <c r="G27" s="208"/>
      <c r="H27" s="209">
        <v>0</v>
      </c>
      <c r="I27" s="210"/>
      <c r="J27" s="58">
        <f t="shared" si="1"/>
        <v>0</v>
      </c>
      <c r="K27" s="59">
        <f t="shared" si="2"/>
        <v>0</v>
      </c>
      <c r="L27" s="60">
        <f t="shared" si="3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x14ac:dyDescent="0.25">
      <c r="A28" s="25">
        <v>23</v>
      </c>
      <c r="B28" s="204"/>
      <c r="C28" s="205" t="str">
        <f t="shared" si="0"/>
        <v/>
      </c>
      <c r="D28" s="211"/>
      <c r="E28" s="207"/>
      <c r="F28" s="207"/>
      <c r="G28" s="208"/>
      <c r="H28" s="209">
        <v>0</v>
      </c>
      <c r="I28" s="210"/>
      <c r="J28" s="58">
        <f t="shared" si="1"/>
        <v>0</v>
      </c>
      <c r="K28" s="59">
        <f t="shared" si="2"/>
        <v>0</v>
      </c>
      <c r="L28" s="60">
        <f t="shared" si="3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x14ac:dyDescent="0.25">
      <c r="A29" s="25">
        <v>24</v>
      </c>
      <c r="B29" s="204"/>
      <c r="C29" s="205" t="str">
        <f t="shared" si="0"/>
        <v/>
      </c>
      <c r="D29" s="211"/>
      <c r="E29" s="207"/>
      <c r="F29" s="207"/>
      <c r="G29" s="208"/>
      <c r="H29" s="209">
        <v>0</v>
      </c>
      <c r="I29" s="210"/>
      <c r="J29" s="58">
        <f t="shared" si="1"/>
        <v>0</v>
      </c>
      <c r="K29" s="59">
        <f t="shared" si="2"/>
        <v>0</v>
      </c>
      <c r="L29" s="60">
        <f t="shared" si="3"/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x14ac:dyDescent="0.25">
      <c r="A30" s="25">
        <v>25</v>
      </c>
      <c r="B30" s="204"/>
      <c r="C30" s="205" t="str">
        <f t="shared" si="0"/>
        <v/>
      </c>
      <c r="D30" s="211"/>
      <c r="E30" s="207"/>
      <c r="F30" s="207"/>
      <c r="G30" s="208"/>
      <c r="H30" s="209">
        <v>0</v>
      </c>
      <c r="I30" s="210"/>
      <c r="J30" s="58">
        <f t="shared" si="1"/>
        <v>0</v>
      </c>
      <c r="K30" s="59">
        <f t="shared" si="2"/>
        <v>0</v>
      </c>
      <c r="L30" s="60">
        <f t="shared" si="3"/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x14ac:dyDescent="0.25">
      <c r="A31" s="25">
        <v>26</v>
      </c>
      <c r="B31" s="204"/>
      <c r="C31" s="205" t="str">
        <f t="shared" si="0"/>
        <v/>
      </c>
      <c r="D31" s="211"/>
      <c r="E31" s="207"/>
      <c r="F31" s="207"/>
      <c r="G31" s="208"/>
      <c r="H31" s="209">
        <v>0</v>
      </c>
      <c r="I31" s="210"/>
      <c r="J31" s="58">
        <f t="shared" si="1"/>
        <v>0</v>
      </c>
      <c r="K31" s="59">
        <f t="shared" si="2"/>
        <v>0</v>
      </c>
      <c r="L31" s="60">
        <f t="shared" si="3"/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x14ac:dyDescent="0.25">
      <c r="A32" s="25">
        <v>27</v>
      </c>
      <c r="B32" s="204"/>
      <c r="C32" s="205" t="str">
        <f t="shared" si="0"/>
        <v/>
      </c>
      <c r="D32" s="211"/>
      <c r="E32" s="207"/>
      <c r="F32" s="207"/>
      <c r="G32" s="208"/>
      <c r="H32" s="209">
        <v>0</v>
      </c>
      <c r="I32" s="210"/>
      <c r="J32" s="58">
        <f t="shared" si="1"/>
        <v>0</v>
      </c>
      <c r="K32" s="59">
        <f t="shared" si="2"/>
        <v>0</v>
      </c>
      <c r="L32" s="60">
        <f t="shared" si="3"/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x14ac:dyDescent="0.25">
      <c r="A33" s="25">
        <v>28</v>
      </c>
      <c r="B33" s="204"/>
      <c r="C33" s="205" t="str">
        <f t="shared" si="0"/>
        <v/>
      </c>
      <c r="D33" s="211"/>
      <c r="E33" s="207"/>
      <c r="F33" s="207"/>
      <c r="G33" s="208"/>
      <c r="H33" s="209">
        <v>0</v>
      </c>
      <c r="I33" s="210"/>
      <c r="J33" s="58">
        <f t="shared" si="1"/>
        <v>0</v>
      </c>
      <c r="K33" s="59">
        <f t="shared" si="2"/>
        <v>0</v>
      </c>
      <c r="L33" s="60">
        <f t="shared" si="3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x14ac:dyDescent="0.25">
      <c r="A34" s="25">
        <v>29</v>
      </c>
      <c r="B34" s="204"/>
      <c r="C34" s="205" t="str">
        <f t="shared" si="0"/>
        <v/>
      </c>
      <c r="D34" s="211"/>
      <c r="E34" s="207"/>
      <c r="F34" s="207"/>
      <c r="G34" s="208"/>
      <c r="H34" s="209">
        <v>0</v>
      </c>
      <c r="I34" s="210"/>
      <c r="J34" s="58">
        <f t="shared" si="1"/>
        <v>0</v>
      </c>
      <c r="K34" s="59">
        <f t="shared" si="2"/>
        <v>0</v>
      </c>
      <c r="L34" s="60">
        <f t="shared" si="3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x14ac:dyDescent="0.25">
      <c r="A35" s="25">
        <v>30</v>
      </c>
      <c r="B35" s="204"/>
      <c r="C35" s="205" t="str">
        <f t="shared" si="0"/>
        <v/>
      </c>
      <c r="D35" s="211"/>
      <c r="E35" s="207"/>
      <c r="F35" s="207"/>
      <c r="G35" s="208"/>
      <c r="H35" s="209">
        <v>0</v>
      </c>
      <c r="I35" s="210"/>
      <c r="J35" s="58">
        <f t="shared" si="1"/>
        <v>0</v>
      </c>
      <c r="K35" s="59">
        <f t="shared" si="2"/>
        <v>0</v>
      </c>
      <c r="L35" s="60">
        <f t="shared" si="3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x14ac:dyDescent="0.25">
      <c r="A36" s="25">
        <v>31</v>
      </c>
      <c r="B36" s="204"/>
      <c r="C36" s="205" t="str">
        <f t="shared" si="0"/>
        <v/>
      </c>
      <c r="D36" s="211"/>
      <c r="E36" s="207"/>
      <c r="F36" s="207"/>
      <c r="G36" s="208"/>
      <c r="H36" s="209">
        <v>0</v>
      </c>
      <c r="I36" s="210"/>
      <c r="J36" s="58">
        <f t="shared" si="1"/>
        <v>0</v>
      </c>
      <c r="K36" s="59">
        <f t="shared" si="2"/>
        <v>0</v>
      </c>
      <c r="L36" s="60">
        <f t="shared" si="3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x14ac:dyDescent="0.25">
      <c r="A37" s="25">
        <v>32</v>
      </c>
      <c r="B37" s="204"/>
      <c r="C37" s="205" t="str">
        <f t="shared" si="0"/>
        <v/>
      </c>
      <c r="D37" s="211"/>
      <c r="E37" s="207"/>
      <c r="F37" s="207"/>
      <c r="G37" s="208"/>
      <c r="H37" s="209">
        <v>0</v>
      </c>
      <c r="I37" s="210"/>
      <c r="J37" s="58">
        <f t="shared" si="1"/>
        <v>0</v>
      </c>
      <c r="K37" s="59">
        <f t="shared" si="2"/>
        <v>0</v>
      </c>
      <c r="L37" s="60">
        <f t="shared" si="3"/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x14ac:dyDescent="0.25">
      <c r="A38" s="25">
        <v>33</v>
      </c>
      <c r="B38" s="204"/>
      <c r="C38" s="205" t="str">
        <f t="shared" si="0"/>
        <v/>
      </c>
      <c r="D38" s="211"/>
      <c r="E38" s="207"/>
      <c r="F38" s="207"/>
      <c r="G38" s="208"/>
      <c r="H38" s="209">
        <v>0</v>
      </c>
      <c r="I38" s="210"/>
      <c r="J38" s="58">
        <f t="shared" si="1"/>
        <v>0</v>
      </c>
      <c r="K38" s="59">
        <f t="shared" si="2"/>
        <v>0</v>
      </c>
      <c r="L38" s="60">
        <f t="shared" si="3"/>
        <v>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x14ac:dyDescent="0.25">
      <c r="A39" s="25">
        <v>34</v>
      </c>
      <c r="B39" s="204"/>
      <c r="C39" s="205" t="str">
        <f t="shared" si="0"/>
        <v/>
      </c>
      <c r="D39" s="211"/>
      <c r="E39" s="207"/>
      <c r="F39" s="207"/>
      <c r="G39" s="208"/>
      <c r="H39" s="209">
        <v>0</v>
      </c>
      <c r="I39" s="210"/>
      <c r="J39" s="58">
        <f t="shared" si="1"/>
        <v>0</v>
      </c>
      <c r="K39" s="59">
        <f t="shared" si="2"/>
        <v>0</v>
      </c>
      <c r="L39" s="60">
        <f t="shared" si="3"/>
        <v>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x14ac:dyDescent="0.25">
      <c r="A40" s="25">
        <v>35</v>
      </c>
      <c r="B40" s="204"/>
      <c r="C40" s="205" t="str">
        <f t="shared" si="0"/>
        <v/>
      </c>
      <c r="D40" s="211"/>
      <c r="E40" s="207"/>
      <c r="F40" s="207"/>
      <c r="G40" s="208"/>
      <c r="H40" s="209">
        <v>0</v>
      </c>
      <c r="I40" s="210"/>
      <c r="J40" s="58">
        <f t="shared" si="1"/>
        <v>0</v>
      </c>
      <c r="K40" s="59">
        <f t="shared" si="2"/>
        <v>0</v>
      </c>
      <c r="L40" s="60">
        <f t="shared" si="3"/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x14ac:dyDescent="0.25">
      <c r="A41" s="25">
        <v>36</v>
      </c>
      <c r="B41" s="204"/>
      <c r="C41" s="205" t="str">
        <f t="shared" si="0"/>
        <v/>
      </c>
      <c r="D41" s="211"/>
      <c r="E41" s="207"/>
      <c r="F41" s="207"/>
      <c r="G41" s="208"/>
      <c r="H41" s="209">
        <v>0</v>
      </c>
      <c r="I41" s="210"/>
      <c r="J41" s="58">
        <f t="shared" si="1"/>
        <v>0</v>
      </c>
      <c r="K41" s="59">
        <f t="shared" si="2"/>
        <v>0</v>
      </c>
      <c r="L41" s="60">
        <f t="shared" si="3"/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x14ac:dyDescent="0.25">
      <c r="A42" s="25">
        <v>37</v>
      </c>
      <c r="B42" s="204"/>
      <c r="C42" s="205" t="str">
        <f t="shared" si="0"/>
        <v/>
      </c>
      <c r="D42" s="211"/>
      <c r="E42" s="207"/>
      <c r="F42" s="207"/>
      <c r="G42" s="208"/>
      <c r="H42" s="209">
        <v>0</v>
      </c>
      <c r="I42" s="210"/>
      <c r="J42" s="58">
        <f t="shared" si="1"/>
        <v>0</v>
      </c>
      <c r="K42" s="59">
        <f t="shared" si="2"/>
        <v>0</v>
      </c>
      <c r="L42" s="60">
        <f t="shared" si="3"/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x14ac:dyDescent="0.25">
      <c r="A43" s="25">
        <v>38</v>
      </c>
      <c r="B43" s="204"/>
      <c r="C43" s="205" t="str">
        <f t="shared" si="0"/>
        <v/>
      </c>
      <c r="D43" s="211"/>
      <c r="E43" s="207"/>
      <c r="F43" s="207"/>
      <c r="G43" s="208"/>
      <c r="H43" s="209">
        <v>0</v>
      </c>
      <c r="I43" s="210"/>
      <c r="J43" s="58">
        <f t="shared" si="1"/>
        <v>0</v>
      </c>
      <c r="K43" s="59">
        <f t="shared" si="2"/>
        <v>0</v>
      </c>
      <c r="L43" s="60">
        <f t="shared" si="3"/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x14ac:dyDescent="0.25">
      <c r="A44" s="25">
        <v>39</v>
      </c>
      <c r="B44" s="204"/>
      <c r="C44" s="205" t="str">
        <f t="shared" si="0"/>
        <v/>
      </c>
      <c r="D44" s="211"/>
      <c r="E44" s="207"/>
      <c r="F44" s="207"/>
      <c r="G44" s="208"/>
      <c r="H44" s="209">
        <v>0</v>
      </c>
      <c r="I44" s="210"/>
      <c r="J44" s="58">
        <f t="shared" si="1"/>
        <v>0</v>
      </c>
      <c r="K44" s="59">
        <f t="shared" si="2"/>
        <v>0</v>
      </c>
      <c r="L44" s="60">
        <f t="shared" si="3"/>
        <v>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x14ac:dyDescent="0.25">
      <c r="A45" s="25">
        <v>40</v>
      </c>
      <c r="B45" s="204"/>
      <c r="C45" s="205" t="str">
        <f t="shared" si="0"/>
        <v/>
      </c>
      <c r="D45" s="211"/>
      <c r="E45" s="207"/>
      <c r="F45" s="207"/>
      <c r="G45" s="208"/>
      <c r="H45" s="209">
        <v>0</v>
      </c>
      <c r="I45" s="210"/>
      <c r="J45" s="58">
        <f t="shared" si="1"/>
        <v>0</v>
      </c>
      <c r="K45" s="59">
        <f t="shared" si="2"/>
        <v>0</v>
      </c>
      <c r="L45" s="60">
        <f t="shared" si="3"/>
        <v>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x14ac:dyDescent="0.25">
      <c r="A46" s="25">
        <v>41</v>
      </c>
      <c r="B46" s="204"/>
      <c r="C46" s="205" t="str">
        <f t="shared" si="0"/>
        <v/>
      </c>
      <c r="D46" s="211"/>
      <c r="E46" s="207"/>
      <c r="F46" s="207"/>
      <c r="G46" s="208"/>
      <c r="H46" s="209">
        <v>0</v>
      </c>
      <c r="I46" s="210"/>
      <c r="J46" s="58">
        <f t="shared" si="1"/>
        <v>0</v>
      </c>
      <c r="K46" s="59">
        <f t="shared" si="2"/>
        <v>0</v>
      </c>
      <c r="L46" s="60">
        <f t="shared" si="3"/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x14ac:dyDescent="0.25">
      <c r="A47" s="25">
        <v>42</v>
      </c>
      <c r="B47" s="204"/>
      <c r="C47" s="205" t="str">
        <f t="shared" si="0"/>
        <v/>
      </c>
      <c r="D47" s="211"/>
      <c r="E47" s="207"/>
      <c r="F47" s="207"/>
      <c r="G47" s="208"/>
      <c r="H47" s="209">
        <v>0</v>
      </c>
      <c r="I47" s="210"/>
      <c r="J47" s="58">
        <f t="shared" si="1"/>
        <v>0</v>
      </c>
      <c r="K47" s="59">
        <f t="shared" si="2"/>
        <v>0</v>
      </c>
      <c r="L47" s="60">
        <f t="shared" si="3"/>
        <v>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x14ac:dyDescent="0.25">
      <c r="A48" s="25">
        <v>43</v>
      </c>
      <c r="B48" s="204"/>
      <c r="C48" s="205" t="str">
        <f t="shared" si="0"/>
        <v/>
      </c>
      <c r="D48" s="211"/>
      <c r="E48" s="207"/>
      <c r="F48" s="207"/>
      <c r="G48" s="208"/>
      <c r="H48" s="209">
        <v>0</v>
      </c>
      <c r="I48" s="210"/>
      <c r="J48" s="58">
        <f t="shared" si="1"/>
        <v>0</v>
      </c>
      <c r="K48" s="59">
        <f t="shared" si="2"/>
        <v>0</v>
      </c>
      <c r="L48" s="60">
        <f t="shared" si="3"/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x14ac:dyDescent="0.25">
      <c r="A49" s="25">
        <v>44</v>
      </c>
      <c r="B49" s="204"/>
      <c r="C49" s="205" t="str">
        <f t="shared" si="0"/>
        <v/>
      </c>
      <c r="D49" s="211"/>
      <c r="E49" s="207"/>
      <c r="F49" s="207"/>
      <c r="G49" s="208"/>
      <c r="H49" s="209">
        <v>0</v>
      </c>
      <c r="I49" s="210"/>
      <c r="J49" s="58">
        <f t="shared" si="1"/>
        <v>0</v>
      </c>
      <c r="K49" s="59">
        <f t="shared" si="2"/>
        <v>0</v>
      </c>
      <c r="L49" s="60">
        <f t="shared" si="3"/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x14ac:dyDescent="0.25">
      <c r="A50" s="25">
        <v>45</v>
      </c>
      <c r="B50" s="204"/>
      <c r="C50" s="205" t="str">
        <f t="shared" si="0"/>
        <v/>
      </c>
      <c r="D50" s="211"/>
      <c r="E50" s="207"/>
      <c r="F50" s="207"/>
      <c r="G50" s="208"/>
      <c r="H50" s="209">
        <v>0</v>
      </c>
      <c r="I50" s="210"/>
      <c r="J50" s="58">
        <f t="shared" si="1"/>
        <v>0</v>
      </c>
      <c r="K50" s="59">
        <f t="shared" si="2"/>
        <v>0</v>
      </c>
      <c r="L50" s="60">
        <f t="shared" si="3"/>
        <v>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x14ac:dyDescent="0.25">
      <c r="A51" s="25">
        <v>46</v>
      </c>
      <c r="B51" s="204"/>
      <c r="C51" s="205" t="str">
        <f t="shared" si="0"/>
        <v/>
      </c>
      <c r="D51" s="211"/>
      <c r="E51" s="207"/>
      <c r="F51" s="207"/>
      <c r="G51" s="208"/>
      <c r="H51" s="209">
        <v>0</v>
      </c>
      <c r="I51" s="210"/>
      <c r="J51" s="58">
        <f t="shared" si="1"/>
        <v>0</v>
      </c>
      <c r="K51" s="59">
        <f t="shared" si="2"/>
        <v>0</v>
      </c>
      <c r="L51" s="60">
        <f t="shared" si="3"/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x14ac:dyDescent="0.25">
      <c r="A52" s="25">
        <v>47</v>
      </c>
      <c r="B52" s="204"/>
      <c r="C52" s="205" t="str">
        <f t="shared" si="0"/>
        <v/>
      </c>
      <c r="D52" s="211"/>
      <c r="E52" s="207"/>
      <c r="F52" s="207"/>
      <c r="G52" s="208"/>
      <c r="H52" s="209">
        <v>0</v>
      </c>
      <c r="I52" s="210"/>
      <c r="J52" s="58">
        <f t="shared" si="1"/>
        <v>0</v>
      </c>
      <c r="K52" s="59">
        <f t="shared" si="2"/>
        <v>0</v>
      </c>
      <c r="L52" s="60">
        <f t="shared" si="3"/>
        <v>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x14ac:dyDescent="0.25">
      <c r="A53" s="25">
        <v>48</v>
      </c>
      <c r="B53" s="204"/>
      <c r="C53" s="205" t="str">
        <f t="shared" si="0"/>
        <v/>
      </c>
      <c r="D53" s="211"/>
      <c r="E53" s="207"/>
      <c r="F53" s="207"/>
      <c r="G53" s="208"/>
      <c r="H53" s="209">
        <v>0</v>
      </c>
      <c r="I53" s="210"/>
      <c r="J53" s="58">
        <f t="shared" si="1"/>
        <v>0</v>
      </c>
      <c r="K53" s="59">
        <f t="shared" si="2"/>
        <v>0</v>
      </c>
      <c r="L53" s="60">
        <f t="shared" si="3"/>
        <v>0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x14ac:dyDescent="0.25">
      <c r="A54" s="25">
        <v>49</v>
      </c>
      <c r="B54" s="204"/>
      <c r="C54" s="205" t="str">
        <f t="shared" si="0"/>
        <v/>
      </c>
      <c r="D54" s="211"/>
      <c r="E54" s="207"/>
      <c r="F54" s="207"/>
      <c r="G54" s="208"/>
      <c r="H54" s="209">
        <v>0</v>
      </c>
      <c r="I54" s="210"/>
      <c r="J54" s="58">
        <f t="shared" si="1"/>
        <v>0</v>
      </c>
      <c r="K54" s="59">
        <f t="shared" si="2"/>
        <v>0</v>
      </c>
      <c r="L54" s="60">
        <f t="shared" si="3"/>
        <v>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x14ac:dyDescent="0.25">
      <c r="A55" s="25">
        <v>50</v>
      </c>
      <c r="B55" s="204"/>
      <c r="C55" s="205" t="str">
        <f t="shared" si="0"/>
        <v/>
      </c>
      <c r="D55" s="211"/>
      <c r="E55" s="207"/>
      <c r="F55" s="207"/>
      <c r="G55" s="208"/>
      <c r="H55" s="209">
        <v>0</v>
      </c>
      <c r="I55" s="210"/>
      <c r="J55" s="58">
        <f t="shared" si="1"/>
        <v>0</v>
      </c>
      <c r="K55" s="59">
        <f t="shared" si="2"/>
        <v>0</v>
      </c>
      <c r="L55" s="60">
        <f t="shared" si="3"/>
        <v>0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x14ac:dyDescent="0.25">
      <c r="A56" s="25">
        <v>51</v>
      </c>
      <c r="B56" s="204"/>
      <c r="C56" s="205" t="str">
        <f t="shared" si="0"/>
        <v/>
      </c>
      <c r="D56" s="211"/>
      <c r="E56" s="207"/>
      <c r="F56" s="207"/>
      <c r="G56" s="208"/>
      <c r="H56" s="209">
        <v>0</v>
      </c>
      <c r="I56" s="210"/>
      <c r="J56" s="58">
        <f t="shared" si="1"/>
        <v>0</v>
      </c>
      <c r="K56" s="59">
        <f t="shared" si="2"/>
        <v>0</v>
      </c>
      <c r="L56" s="60">
        <f t="shared" si="3"/>
        <v>0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x14ac:dyDescent="0.25">
      <c r="A57" s="25">
        <v>52</v>
      </c>
      <c r="B57" s="204"/>
      <c r="C57" s="205" t="str">
        <f t="shared" si="0"/>
        <v/>
      </c>
      <c r="D57" s="211"/>
      <c r="E57" s="207"/>
      <c r="F57" s="207"/>
      <c r="G57" s="208"/>
      <c r="H57" s="209">
        <v>0</v>
      </c>
      <c r="I57" s="210"/>
      <c r="J57" s="58">
        <f t="shared" si="1"/>
        <v>0</v>
      </c>
      <c r="K57" s="59">
        <f t="shared" si="2"/>
        <v>0</v>
      </c>
      <c r="L57" s="60">
        <f t="shared" si="3"/>
        <v>0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x14ac:dyDescent="0.25">
      <c r="A58" s="25">
        <v>53</v>
      </c>
      <c r="B58" s="204"/>
      <c r="C58" s="205" t="str">
        <f t="shared" si="0"/>
        <v/>
      </c>
      <c r="D58" s="211"/>
      <c r="E58" s="207"/>
      <c r="F58" s="207"/>
      <c r="G58" s="208"/>
      <c r="H58" s="209">
        <v>0</v>
      </c>
      <c r="I58" s="210"/>
      <c r="J58" s="58">
        <f t="shared" si="1"/>
        <v>0</v>
      </c>
      <c r="K58" s="59">
        <f t="shared" si="2"/>
        <v>0</v>
      </c>
      <c r="L58" s="60">
        <f t="shared" si="3"/>
        <v>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x14ac:dyDescent="0.25">
      <c r="A59" s="25">
        <v>54</v>
      </c>
      <c r="B59" s="204"/>
      <c r="C59" s="205" t="str">
        <f t="shared" si="0"/>
        <v/>
      </c>
      <c r="D59" s="211"/>
      <c r="E59" s="207"/>
      <c r="F59" s="207"/>
      <c r="G59" s="208"/>
      <c r="H59" s="209">
        <v>0</v>
      </c>
      <c r="I59" s="210"/>
      <c r="J59" s="58">
        <f t="shared" si="1"/>
        <v>0</v>
      </c>
      <c r="K59" s="59">
        <f t="shared" si="2"/>
        <v>0</v>
      </c>
      <c r="L59" s="60">
        <f t="shared" si="3"/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x14ac:dyDescent="0.25">
      <c r="A60" s="25">
        <v>55</v>
      </c>
      <c r="B60" s="204"/>
      <c r="C60" s="205" t="str">
        <f t="shared" si="0"/>
        <v/>
      </c>
      <c r="D60" s="211"/>
      <c r="E60" s="207"/>
      <c r="F60" s="207"/>
      <c r="G60" s="208"/>
      <c r="H60" s="209">
        <v>0</v>
      </c>
      <c r="I60" s="210"/>
      <c r="J60" s="58">
        <f t="shared" si="1"/>
        <v>0</v>
      </c>
      <c r="K60" s="59">
        <f t="shared" si="2"/>
        <v>0</v>
      </c>
      <c r="L60" s="60">
        <f t="shared" si="3"/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x14ac:dyDescent="0.25">
      <c r="A61" s="25">
        <v>56</v>
      </c>
      <c r="B61" s="204"/>
      <c r="C61" s="205" t="str">
        <f t="shared" si="0"/>
        <v/>
      </c>
      <c r="D61" s="211"/>
      <c r="E61" s="207"/>
      <c r="F61" s="207"/>
      <c r="G61" s="208"/>
      <c r="H61" s="209">
        <v>0</v>
      </c>
      <c r="I61" s="210"/>
      <c r="J61" s="58">
        <f t="shared" si="1"/>
        <v>0</v>
      </c>
      <c r="K61" s="59">
        <f t="shared" si="2"/>
        <v>0</v>
      </c>
      <c r="L61" s="60">
        <f t="shared" si="3"/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x14ac:dyDescent="0.25">
      <c r="A62" s="25">
        <v>57</v>
      </c>
      <c r="B62" s="204"/>
      <c r="C62" s="205" t="str">
        <f t="shared" si="0"/>
        <v/>
      </c>
      <c r="D62" s="211"/>
      <c r="E62" s="207"/>
      <c r="F62" s="207"/>
      <c r="G62" s="208"/>
      <c r="H62" s="209">
        <v>0</v>
      </c>
      <c r="I62" s="210"/>
      <c r="J62" s="58">
        <f t="shared" si="1"/>
        <v>0</v>
      </c>
      <c r="K62" s="59">
        <f t="shared" si="2"/>
        <v>0</v>
      </c>
      <c r="L62" s="60">
        <f t="shared" si="3"/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x14ac:dyDescent="0.25">
      <c r="A63" s="25">
        <v>58</v>
      </c>
      <c r="B63" s="204"/>
      <c r="C63" s="205" t="str">
        <f t="shared" si="0"/>
        <v/>
      </c>
      <c r="D63" s="211"/>
      <c r="E63" s="207"/>
      <c r="F63" s="207"/>
      <c r="G63" s="208"/>
      <c r="H63" s="209">
        <v>0</v>
      </c>
      <c r="I63" s="210"/>
      <c r="J63" s="58">
        <f t="shared" si="1"/>
        <v>0</v>
      </c>
      <c r="K63" s="59">
        <f t="shared" si="2"/>
        <v>0</v>
      </c>
      <c r="L63" s="60">
        <f t="shared" si="3"/>
        <v>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x14ac:dyDescent="0.25">
      <c r="A64" s="25">
        <v>59</v>
      </c>
      <c r="B64" s="204"/>
      <c r="C64" s="205" t="str">
        <f t="shared" si="0"/>
        <v/>
      </c>
      <c r="D64" s="211"/>
      <c r="E64" s="207"/>
      <c r="F64" s="207"/>
      <c r="G64" s="208"/>
      <c r="H64" s="209">
        <v>0</v>
      </c>
      <c r="I64" s="210"/>
      <c r="J64" s="58">
        <f t="shared" si="1"/>
        <v>0</v>
      </c>
      <c r="K64" s="59">
        <f t="shared" si="2"/>
        <v>0</v>
      </c>
      <c r="L64" s="60">
        <f t="shared" si="3"/>
        <v>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x14ac:dyDescent="0.25">
      <c r="A65" s="25">
        <v>60</v>
      </c>
      <c r="B65" s="204"/>
      <c r="C65" s="205" t="str">
        <f t="shared" si="0"/>
        <v/>
      </c>
      <c r="D65" s="211"/>
      <c r="E65" s="207"/>
      <c r="F65" s="207"/>
      <c r="G65" s="208"/>
      <c r="H65" s="209">
        <v>0</v>
      </c>
      <c r="I65" s="210"/>
      <c r="J65" s="58">
        <f t="shared" si="1"/>
        <v>0</v>
      </c>
      <c r="K65" s="59">
        <f t="shared" si="2"/>
        <v>0</v>
      </c>
      <c r="L65" s="60">
        <f t="shared" si="3"/>
        <v>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x14ac:dyDescent="0.25">
      <c r="A66" s="25">
        <v>61</v>
      </c>
      <c r="B66" s="204"/>
      <c r="C66" s="205" t="str">
        <f t="shared" si="0"/>
        <v/>
      </c>
      <c r="D66" s="211"/>
      <c r="E66" s="207"/>
      <c r="F66" s="207"/>
      <c r="G66" s="208"/>
      <c r="H66" s="209">
        <v>0</v>
      </c>
      <c r="I66" s="210"/>
      <c r="J66" s="58">
        <f t="shared" si="1"/>
        <v>0</v>
      </c>
      <c r="K66" s="59">
        <f t="shared" si="2"/>
        <v>0</v>
      </c>
      <c r="L66" s="60">
        <f t="shared" si="3"/>
        <v>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x14ac:dyDescent="0.25">
      <c r="A67" s="25">
        <v>62</v>
      </c>
      <c r="B67" s="204"/>
      <c r="C67" s="205" t="str">
        <f t="shared" si="0"/>
        <v/>
      </c>
      <c r="D67" s="211"/>
      <c r="E67" s="207"/>
      <c r="F67" s="207"/>
      <c r="G67" s="208"/>
      <c r="H67" s="209">
        <v>0</v>
      </c>
      <c r="I67" s="210"/>
      <c r="J67" s="58">
        <f t="shared" si="1"/>
        <v>0</v>
      </c>
      <c r="K67" s="59">
        <f t="shared" si="2"/>
        <v>0</v>
      </c>
      <c r="L67" s="60">
        <f t="shared" si="3"/>
        <v>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x14ac:dyDescent="0.25">
      <c r="A68" s="25">
        <v>63</v>
      </c>
      <c r="B68" s="204"/>
      <c r="C68" s="205" t="str">
        <f t="shared" si="0"/>
        <v/>
      </c>
      <c r="D68" s="211"/>
      <c r="E68" s="207"/>
      <c r="F68" s="207"/>
      <c r="G68" s="208"/>
      <c r="H68" s="209">
        <v>0</v>
      </c>
      <c r="I68" s="210"/>
      <c r="J68" s="58">
        <f t="shared" si="1"/>
        <v>0</v>
      </c>
      <c r="K68" s="59">
        <f t="shared" si="2"/>
        <v>0</v>
      </c>
      <c r="L68" s="60">
        <f t="shared" si="3"/>
        <v>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x14ac:dyDescent="0.25">
      <c r="A69" s="25">
        <v>64</v>
      </c>
      <c r="B69" s="204"/>
      <c r="C69" s="205" t="str">
        <f t="shared" si="0"/>
        <v/>
      </c>
      <c r="D69" s="211"/>
      <c r="E69" s="207"/>
      <c r="F69" s="207"/>
      <c r="G69" s="208"/>
      <c r="H69" s="209">
        <v>0</v>
      </c>
      <c r="I69" s="210"/>
      <c r="J69" s="58">
        <f t="shared" si="1"/>
        <v>0</v>
      </c>
      <c r="K69" s="59">
        <f t="shared" si="2"/>
        <v>0</v>
      </c>
      <c r="L69" s="60">
        <f t="shared" si="3"/>
        <v>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x14ac:dyDescent="0.25">
      <c r="A70" s="25">
        <v>65</v>
      </c>
      <c r="B70" s="204"/>
      <c r="C70" s="205" t="str">
        <f t="shared" si="0"/>
        <v/>
      </c>
      <c r="D70" s="211"/>
      <c r="E70" s="207"/>
      <c r="F70" s="207"/>
      <c r="G70" s="208"/>
      <c r="H70" s="209">
        <v>0</v>
      </c>
      <c r="I70" s="210"/>
      <c r="J70" s="58">
        <f t="shared" si="1"/>
        <v>0</v>
      </c>
      <c r="K70" s="59">
        <f t="shared" si="2"/>
        <v>0</v>
      </c>
      <c r="L70" s="60">
        <f t="shared" si="3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x14ac:dyDescent="0.25">
      <c r="A71" s="25">
        <v>66</v>
      </c>
      <c r="B71" s="204"/>
      <c r="C71" s="205" t="str">
        <f t="shared" ref="C71:C134" si="4">IF(B71="","",ROUNDUP(MONTH(B71)/3,0))</f>
        <v/>
      </c>
      <c r="D71" s="211"/>
      <c r="E71" s="207"/>
      <c r="F71" s="207"/>
      <c r="G71" s="208"/>
      <c r="H71" s="209">
        <v>0</v>
      </c>
      <c r="I71" s="210"/>
      <c r="J71" s="58">
        <f t="shared" ref="J71:J134" si="5">IF(I71=21%,H71/100*21,0)</f>
        <v>0</v>
      </c>
      <c r="K71" s="59">
        <f t="shared" ref="K71:K134" si="6">IF(I71=9%,H71/100*9,0)</f>
        <v>0</v>
      </c>
      <c r="L71" s="60">
        <f t="shared" ref="L71:L134" si="7">H71+K71+J71</f>
        <v>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x14ac:dyDescent="0.25">
      <c r="A72" s="25">
        <v>67</v>
      </c>
      <c r="B72" s="204"/>
      <c r="C72" s="205" t="str">
        <f t="shared" si="4"/>
        <v/>
      </c>
      <c r="D72" s="211"/>
      <c r="E72" s="207"/>
      <c r="F72" s="207"/>
      <c r="G72" s="208"/>
      <c r="H72" s="209">
        <v>0</v>
      </c>
      <c r="I72" s="210"/>
      <c r="J72" s="58">
        <f t="shared" si="5"/>
        <v>0</v>
      </c>
      <c r="K72" s="59">
        <f t="shared" si="6"/>
        <v>0</v>
      </c>
      <c r="L72" s="60">
        <f t="shared" si="7"/>
        <v>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x14ac:dyDescent="0.25">
      <c r="A73" s="25">
        <v>68</v>
      </c>
      <c r="B73" s="204"/>
      <c r="C73" s="205" t="str">
        <f t="shared" si="4"/>
        <v/>
      </c>
      <c r="D73" s="211"/>
      <c r="E73" s="207"/>
      <c r="F73" s="207"/>
      <c r="G73" s="208"/>
      <c r="H73" s="209">
        <v>0</v>
      </c>
      <c r="I73" s="210"/>
      <c r="J73" s="58">
        <f t="shared" si="5"/>
        <v>0</v>
      </c>
      <c r="K73" s="59">
        <f t="shared" si="6"/>
        <v>0</v>
      </c>
      <c r="L73" s="60">
        <f t="shared" si="7"/>
        <v>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x14ac:dyDescent="0.25">
      <c r="A74" s="25">
        <v>69</v>
      </c>
      <c r="B74" s="204"/>
      <c r="C74" s="205" t="str">
        <f t="shared" si="4"/>
        <v/>
      </c>
      <c r="D74" s="211"/>
      <c r="E74" s="207"/>
      <c r="F74" s="207"/>
      <c r="G74" s="208"/>
      <c r="H74" s="209">
        <v>0</v>
      </c>
      <c r="I74" s="210"/>
      <c r="J74" s="58">
        <f t="shared" si="5"/>
        <v>0</v>
      </c>
      <c r="K74" s="59">
        <f t="shared" si="6"/>
        <v>0</v>
      </c>
      <c r="L74" s="60">
        <f t="shared" si="7"/>
        <v>0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x14ac:dyDescent="0.25">
      <c r="A75" s="25">
        <v>70</v>
      </c>
      <c r="B75" s="204"/>
      <c r="C75" s="205" t="str">
        <f t="shared" si="4"/>
        <v/>
      </c>
      <c r="D75" s="211"/>
      <c r="E75" s="207"/>
      <c r="F75" s="207"/>
      <c r="G75" s="208"/>
      <c r="H75" s="209">
        <v>0</v>
      </c>
      <c r="I75" s="210"/>
      <c r="J75" s="58">
        <f t="shared" si="5"/>
        <v>0</v>
      </c>
      <c r="K75" s="59">
        <f t="shared" si="6"/>
        <v>0</v>
      </c>
      <c r="L75" s="60">
        <f t="shared" si="7"/>
        <v>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x14ac:dyDescent="0.25">
      <c r="A76" s="25">
        <v>71</v>
      </c>
      <c r="B76" s="204"/>
      <c r="C76" s="205" t="str">
        <f t="shared" si="4"/>
        <v/>
      </c>
      <c r="D76" s="211"/>
      <c r="E76" s="207"/>
      <c r="F76" s="207"/>
      <c r="G76" s="208"/>
      <c r="H76" s="209">
        <v>0</v>
      </c>
      <c r="I76" s="210"/>
      <c r="J76" s="58">
        <f t="shared" si="5"/>
        <v>0</v>
      </c>
      <c r="K76" s="59">
        <f t="shared" si="6"/>
        <v>0</v>
      </c>
      <c r="L76" s="60">
        <f t="shared" si="7"/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x14ac:dyDescent="0.25">
      <c r="A77" s="25">
        <v>72</v>
      </c>
      <c r="B77" s="204"/>
      <c r="C77" s="205" t="str">
        <f t="shared" si="4"/>
        <v/>
      </c>
      <c r="D77" s="211"/>
      <c r="E77" s="207"/>
      <c r="F77" s="207"/>
      <c r="G77" s="208"/>
      <c r="H77" s="209">
        <v>0</v>
      </c>
      <c r="I77" s="210"/>
      <c r="J77" s="58">
        <f t="shared" si="5"/>
        <v>0</v>
      </c>
      <c r="K77" s="59">
        <f t="shared" si="6"/>
        <v>0</v>
      </c>
      <c r="L77" s="60">
        <f t="shared" si="7"/>
        <v>0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x14ac:dyDescent="0.25">
      <c r="A78" s="25">
        <v>73</v>
      </c>
      <c r="B78" s="204"/>
      <c r="C78" s="205" t="str">
        <f t="shared" si="4"/>
        <v/>
      </c>
      <c r="D78" s="211"/>
      <c r="E78" s="207"/>
      <c r="F78" s="207"/>
      <c r="G78" s="208"/>
      <c r="H78" s="209">
        <v>0</v>
      </c>
      <c r="I78" s="210"/>
      <c r="J78" s="58">
        <f t="shared" si="5"/>
        <v>0</v>
      </c>
      <c r="K78" s="59">
        <f t="shared" si="6"/>
        <v>0</v>
      </c>
      <c r="L78" s="60">
        <f t="shared" si="7"/>
        <v>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x14ac:dyDescent="0.25">
      <c r="A79" s="25">
        <v>74</v>
      </c>
      <c r="B79" s="204"/>
      <c r="C79" s="205" t="str">
        <f t="shared" si="4"/>
        <v/>
      </c>
      <c r="D79" s="211"/>
      <c r="E79" s="207"/>
      <c r="F79" s="207"/>
      <c r="G79" s="208"/>
      <c r="H79" s="209">
        <v>0</v>
      </c>
      <c r="I79" s="210"/>
      <c r="J79" s="58">
        <f t="shared" si="5"/>
        <v>0</v>
      </c>
      <c r="K79" s="59">
        <f t="shared" si="6"/>
        <v>0</v>
      </c>
      <c r="L79" s="60">
        <f t="shared" si="7"/>
        <v>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x14ac:dyDescent="0.25">
      <c r="A80" s="25">
        <v>75</v>
      </c>
      <c r="B80" s="204"/>
      <c r="C80" s="205" t="str">
        <f t="shared" si="4"/>
        <v/>
      </c>
      <c r="D80" s="211"/>
      <c r="E80" s="207"/>
      <c r="F80" s="207"/>
      <c r="G80" s="208"/>
      <c r="H80" s="209">
        <v>0</v>
      </c>
      <c r="I80" s="210"/>
      <c r="J80" s="58">
        <f t="shared" si="5"/>
        <v>0</v>
      </c>
      <c r="K80" s="59">
        <f t="shared" si="6"/>
        <v>0</v>
      </c>
      <c r="L80" s="60">
        <f t="shared" si="7"/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x14ac:dyDescent="0.25">
      <c r="A81" s="25">
        <v>76</v>
      </c>
      <c r="B81" s="204"/>
      <c r="C81" s="205" t="str">
        <f t="shared" si="4"/>
        <v/>
      </c>
      <c r="D81" s="211"/>
      <c r="E81" s="207"/>
      <c r="F81" s="207"/>
      <c r="G81" s="208"/>
      <c r="H81" s="209">
        <v>0</v>
      </c>
      <c r="I81" s="210"/>
      <c r="J81" s="58">
        <f t="shared" si="5"/>
        <v>0</v>
      </c>
      <c r="K81" s="59">
        <f t="shared" si="6"/>
        <v>0</v>
      </c>
      <c r="L81" s="60">
        <f t="shared" si="7"/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x14ac:dyDescent="0.25">
      <c r="A82" s="25">
        <v>77</v>
      </c>
      <c r="B82" s="204"/>
      <c r="C82" s="205" t="str">
        <f t="shared" si="4"/>
        <v/>
      </c>
      <c r="D82" s="211"/>
      <c r="E82" s="207"/>
      <c r="F82" s="207"/>
      <c r="G82" s="208"/>
      <c r="H82" s="209">
        <v>0</v>
      </c>
      <c r="I82" s="210"/>
      <c r="J82" s="58">
        <f t="shared" si="5"/>
        <v>0</v>
      </c>
      <c r="K82" s="59">
        <f t="shared" si="6"/>
        <v>0</v>
      </c>
      <c r="L82" s="60">
        <f t="shared" si="7"/>
        <v>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x14ac:dyDescent="0.25">
      <c r="A83" s="25">
        <v>78</v>
      </c>
      <c r="B83" s="204"/>
      <c r="C83" s="205" t="str">
        <f t="shared" si="4"/>
        <v/>
      </c>
      <c r="D83" s="211"/>
      <c r="E83" s="207"/>
      <c r="F83" s="207"/>
      <c r="G83" s="208"/>
      <c r="H83" s="209">
        <v>0</v>
      </c>
      <c r="I83" s="210"/>
      <c r="J83" s="58">
        <f t="shared" si="5"/>
        <v>0</v>
      </c>
      <c r="K83" s="59">
        <f t="shared" si="6"/>
        <v>0</v>
      </c>
      <c r="L83" s="60">
        <f t="shared" si="7"/>
        <v>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x14ac:dyDescent="0.25">
      <c r="A84" s="25">
        <v>79</v>
      </c>
      <c r="B84" s="204"/>
      <c r="C84" s="205" t="str">
        <f t="shared" si="4"/>
        <v/>
      </c>
      <c r="D84" s="211"/>
      <c r="E84" s="207"/>
      <c r="F84" s="207"/>
      <c r="G84" s="208"/>
      <c r="H84" s="209">
        <v>0</v>
      </c>
      <c r="I84" s="210"/>
      <c r="J84" s="58">
        <f t="shared" si="5"/>
        <v>0</v>
      </c>
      <c r="K84" s="59">
        <f t="shared" si="6"/>
        <v>0</v>
      </c>
      <c r="L84" s="60">
        <f t="shared" si="7"/>
        <v>0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x14ac:dyDescent="0.25">
      <c r="A85" s="25">
        <v>80</v>
      </c>
      <c r="B85" s="204"/>
      <c r="C85" s="205" t="str">
        <f t="shared" si="4"/>
        <v/>
      </c>
      <c r="D85" s="211"/>
      <c r="E85" s="207"/>
      <c r="F85" s="207"/>
      <c r="G85" s="208"/>
      <c r="H85" s="209">
        <v>0</v>
      </c>
      <c r="I85" s="210"/>
      <c r="J85" s="58">
        <f t="shared" si="5"/>
        <v>0</v>
      </c>
      <c r="K85" s="59">
        <f t="shared" si="6"/>
        <v>0</v>
      </c>
      <c r="L85" s="60">
        <f t="shared" si="7"/>
        <v>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x14ac:dyDescent="0.25">
      <c r="A86" s="25">
        <v>81</v>
      </c>
      <c r="B86" s="204"/>
      <c r="C86" s="205" t="str">
        <f t="shared" si="4"/>
        <v/>
      </c>
      <c r="D86" s="211"/>
      <c r="E86" s="207"/>
      <c r="F86" s="207"/>
      <c r="G86" s="208"/>
      <c r="H86" s="209">
        <v>0</v>
      </c>
      <c r="I86" s="210"/>
      <c r="J86" s="58">
        <f t="shared" si="5"/>
        <v>0</v>
      </c>
      <c r="K86" s="59">
        <f t="shared" si="6"/>
        <v>0</v>
      </c>
      <c r="L86" s="60">
        <f t="shared" si="7"/>
        <v>0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x14ac:dyDescent="0.25">
      <c r="A87" s="25">
        <v>82</v>
      </c>
      <c r="B87" s="204"/>
      <c r="C87" s="205" t="str">
        <f t="shared" si="4"/>
        <v/>
      </c>
      <c r="D87" s="211"/>
      <c r="E87" s="207"/>
      <c r="F87" s="207"/>
      <c r="G87" s="208"/>
      <c r="H87" s="209">
        <v>0</v>
      </c>
      <c r="I87" s="210"/>
      <c r="J87" s="58">
        <f t="shared" si="5"/>
        <v>0</v>
      </c>
      <c r="K87" s="59">
        <f t="shared" si="6"/>
        <v>0</v>
      </c>
      <c r="L87" s="60">
        <f t="shared" si="7"/>
        <v>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x14ac:dyDescent="0.25">
      <c r="A88" s="25">
        <v>83</v>
      </c>
      <c r="B88" s="204"/>
      <c r="C88" s="205" t="str">
        <f t="shared" si="4"/>
        <v/>
      </c>
      <c r="D88" s="211"/>
      <c r="E88" s="207"/>
      <c r="F88" s="207"/>
      <c r="G88" s="208"/>
      <c r="H88" s="209">
        <v>0</v>
      </c>
      <c r="I88" s="210"/>
      <c r="J88" s="58">
        <f t="shared" si="5"/>
        <v>0</v>
      </c>
      <c r="K88" s="59">
        <f t="shared" si="6"/>
        <v>0</v>
      </c>
      <c r="L88" s="60">
        <f t="shared" si="7"/>
        <v>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x14ac:dyDescent="0.25">
      <c r="A89" s="25">
        <v>84</v>
      </c>
      <c r="B89" s="204"/>
      <c r="C89" s="205" t="str">
        <f t="shared" si="4"/>
        <v/>
      </c>
      <c r="D89" s="211"/>
      <c r="E89" s="207"/>
      <c r="F89" s="207"/>
      <c r="G89" s="208"/>
      <c r="H89" s="209">
        <v>0</v>
      </c>
      <c r="I89" s="210"/>
      <c r="J89" s="58">
        <f t="shared" si="5"/>
        <v>0</v>
      </c>
      <c r="K89" s="59">
        <f t="shared" si="6"/>
        <v>0</v>
      </c>
      <c r="L89" s="60">
        <f t="shared" si="7"/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x14ac:dyDescent="0.25">
      <c r="A90" s="25">
        <v>85</v>
      </c>
      <c r="B90" s="204"/>
      <c r="C90" s="205" t="str">
        <f t="shared" si="4"/>
        <v/>
      </c>
      <c r="D90" s="211"/>
      <c r="E90" s="207"/>
      <c r="F90" s="207"/>
      <c r="G90" s="208"/>
      <c r="H90" s="209">
        <v>0</v>
      </c>
      <c r="I90" s="210"/>
      <c r="J90" s="58">
        <f t="shared" si="5"/>
        <v>0</v>
      </c>
      <c r="K90" s="59">
        <f t="shared" si="6"/>
        <v>0</v>
      </c>
      <c r="L90" s="60">
        <f t="shared" si="7"/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x14ac:dyDescent="0.25">
      <c r="A91" s="25">
        <v>86</v>
      </c>
      <c r="B91" s="204"/>
      <c r="C91" s="205" t="str">
        <f t="shared" si="4"/>
        <v/>
      </c>
      <c r="D91" s="211"/>
      <c r="E91" s="207"/>
      <c r="F91" s="207"/>
      <c r="G91" s="208"/>
      <c r="H91" s="209">
        <v>0</v>
      </c>
      <c r="I91" s="210"/>
      <c r="J91" s="58">
        <f t="shared" si="5"/>
        <v>0</v>
      </c>
      <c r="K91" s="59">
        <f t="shared" si="6"/>
        <v>0</v>
      </c>
      <c r="L91" s="60">
        <f t="shared" si="7"/>
        <v>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x14ac:dyDescent="0.25">
      <c r="A92" s="25">
        <v>87</v>
      </c>
      <c r="B92" s="204"/>
      <c r="C92" s="205" t="str">
        <f t="shared" si="4"/>
        <v/>
      </c>
      <c r="D92" s="211"/>
      <c r="E92" s="207"/>
      <c r="F92" s="207"/>
      <c r="G92" s="208"/>
      <c r="H92" s="209">
        <v>0</v>
      </c>
      <c r="I92" s="210"/>
      <c r="J92" s="58">
        <f t="shared" si="5"/>
        <v>0</v>
      </c>
      <c r="K92" s="59">
        <f t="shared" si="6"/>
        <v>0</v>
      </c>
      <c r="L92" s="60">
        <f t="shared" si="7"/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x14ac:dyDescent="0.25">
      <c r="A93" s="25">
        <v>88</v>
      </c>
      <c r="B93" s="204"/>
      <c r="C93" s="205" t="str">
        <f t="shared" si="4"/>
        <v/>
      </c>
      <c r="D93" s="211"/>
      <c r="E93" s="207"/>
      <c r="F93" s="207"/>
      <c r="G93" s="208"/>
      <c r="H93" s="209">
        <v>0</v>
      </c>
      <c r="I93" s="210"/>
      <c r="J93" s="58">
        <f t="shared" si="5"/>
        <v>0</v>
      </c>
      <c r="K93" s="59">
        <f t="shared" si="6"/>
        <v>0</v>
      </c>
      <c r="L93" s="60">
        <f t="shared" si="7"/>
        <v>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x14ac:dyDescent="0.25">
      <c r="A94" s="25">
        <v>89</v>
      </c>
      <c r="B94" s="204"/>
      <c r="C94" s="205" t="str">
        <f t="shared" si="4"/>
        <v/>
      </c>
      <c r="D94" s="211"/>
      <c r="E94" s="207"/>
      <c r="F94" s="207"/>
      <c r="G94" s="208"/>
      <c r="H94" s="209">
        <v>0</v>
      </c>
      <c r="I94" s="210"/>
      <c r="J94" s="58">
        <f t="shared" si="5"/>
        <v>0</v>
      </c>
      <c r="K94" s="59">
        <f t="shared" si="6"/>
        <v>0</v>
      </c>
      <c r="L94" s="60">
        <f t="shared" si="7"/>
        <v>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x14ac:dyDescent="0.25">
      <c r="A95" s="25">
        <v>90</v>
      </c>
      <c r="B95" s="204"/>
      <c r="C95" s="205" t="str">
        <f t="shared" si="4"/>
        <v/>
      </c>
      <c r="D95" s="211"/>
      <c r="E95" s="207"/>
      <c r="F95" s="207"/>
      <c r="G95" s="208"/>
      <c r="H95" s="209">
        <v>0</v>
      </c>
      <c r="I95" s="210"/>
      <c r="J95" s="58">
        <f t="shared" si="5"/>
        <v>0</v>
      </c>
      <c r="K95" s="59">
        <f t="shared" si="6"/>
        <v>0</v>
      </c>
      <c r="L95" s="60">
        <f t="shared" si="7"/>
        <v>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x14ac:dyDescent="0.25">
      <c r="A96" s="25">
        <v>91</v>
      </c>
      <c r="B96" s="204"/>
      <c r="C96" s="205" t="str">
        <f t="shared" si="4"/>
        <v/>
      </c>
      <c r="D96" s="211"/>
      <c r="E96" s="207"/>
      <c r="F96" s="207"/>
      <c r="G96" s="208"/>
      <c r="H96" s="209">
        <v>0</v>
      </c>
      <c r="I96" s="210"/>
      <c r="J96" s="58">
        <f t="shared" si="5"/>
        <v>0</v>
      </c>
      <c r="K96" s="59">
        <f t="shared" si="6"/>
        <v>0</v>
      </c>
      <c r="L96" s="60">
        <f t="shared" si="7"/>
        <v>0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x14ac:dyDescent="0.25">
      <c r="A97" s="25">
        <v>92</v>
      </c>
      <c r="B97" s="204"/>
      <c r="C97" s="205" t="str">
        <f t="shared" si="4"/>
        <v/>
      </c>
      <c r="D97" s="211"/>
      <c r="E97" s="207"/>
      <c r="F97" s="207"/>
      <c r="G97" s="208"/>
      <c r="H97" s="209">
        <v>0</v>
      </c>
      <c r="I97" s="210"/>
      <c r="J97" s="58">
        <f t="shared" si="5"/>
        <v>0</v>
      </c>
      <c r="K97" s="59">
        <f t="shared" si="6"/>
        <v>0</v>
      </c>
      <c r="L97" s="60">
        <f t="shared" si="7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x14ac:dyDescent="0.25">
      <c r="A98" s="25">
        <v>93</v>
      </c>
      <c r="B98" s="204"/>
      <c r="C98" s="205" t="str">
        <f t="shared" si="4"/>
        <v/>
      </c>
      <c r="D98" s="211"/>
      <c r="E98" s="207"/>
      <c r="F98" s="207"/>
      <c r="G98" s="208"/>
      <c r="H98" s="209">
        <v>0</v>
      </c>
      <c r="I98" s="210"/>
      <c r="J98" s="58">
        <f t="shared" si="5"/>
        <v>0</v>
      </c>
      <c r="K98" s="59">
        <f t="shared" si="6"/>
        <v>0</v>
      </c>
      <c r="L98" s="60">
        <f t="shared" si="7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x14ac:dyDescent="0.25">
      <c r="A99" s="25">
        <v>94</v>
      </c>
      <c r="B99" s="204"/>
      <c r="C99" s="205" t="str">
        <f t="shared" si="4"/>
        <v/>
      </c>
      <c r="D99" s="211"/>
      <c r="E99" s="207"/>
      <c r="F99" s="207"/>
      <c r="G99" s="208"/>
      <c r="H99" s="209">
        <v>0</v>
      </c>
      <c r="I99" s="210"/>
      <c r="J99" s="58">
        <f t="shared" si="5"/>
        <v>0</v>
      </c>
      <c r="K99" s="59">
        <f t="shared" si="6"/>
        <v>0</v>
      </c>
      <c r="L99" s="60">
        <f t="shared" si="7"/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x14ac:dyDescent="0.25">
      <c r="A100" s="25">
        <v>95</v>
      </c>
      <c r="B100" s="204"/>
      <c r="C100" s="205" t="str">
        <f t="shared" si="4"/>
        <v/>
      </c>
      <c r="D100" s="211"/>
      <c r="E100" s="207"/>
      <c r="F100" s="207"/>
      <c r="G100" s="208"/>
      <c r="H100" s="209">
        <v>0</v>
      </c>
      <c r="I100" s="210"/>
      <c r="J100" s="58">
        <f t="shared" si="5"/>
        <v>0</v>
      </c>
      <c r="K100" s="59">
        <f t="shared" si="6"/>
        <v>0</v>
      </c>
      <c r="L100" s="60">
        <f t="shared" si="7"/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x14ac:dyDescent="0.25">
      <c r="A101" s="25">
        <v>96</v>
      </c>
      <c r="B101" s="204"/>
      <c r="C101" s="205" t="str">
        <f t="shared" si="4"/>
        <v/>
      </c>
      <c r="D101" s="211"/>
      <c r="E101" s="207"/>
      <c r="F101" s="207"/>
      <c r="G101" s="208"/>
      <c r="H101" s="209">
        <v>0</v>
      </c>
      <c r="I101" s="210"/>
      <c r="J101" s="58">
        <f t="shared" si="5"/>
        <v>0</v>
      </c>
      <c r="K101" s="59">
        <f t="shared" si="6"/>
        <v>0</v>
      </c>
      <c r="L101" s="60">
        <f t="shared" si="7"/>
        <v>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x14ac:dyDescent="0.25">
      <c r="A102" s="25">
        <v>97</v>
      </c>
      <c r="B102" s="204"/>
      <c r="C102" s="205" t="str">
        <f t="shared" si="4"/>
        <v/>
      </c>
      <c r="D102" s="211"/>
      <c r="E102" s="207"/>
      <c r="F102" s="207"/>
      <c r="G102" s="208"/>
      <c r="H102" s="209">
        <v>0</v>
      </c>
      <c r="I102" s="210"/>
      <c r="J102" s="58">
        <f t="shared" si="5"/>
        <v>0</v>
      </c>
      <c r="K102" s="59">
        <f t="shared" si="6"/>
        <v>0</v>
      </c>
      <c r="L102" s="60">
        <f t="shared" si="7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x14ac:dyDescent="0.25">
      <c r="A103" s="25">
        <v>98</v>
      </c>
      <c r="B103" s="204"/>
      <c r="C103" s="205" t="str">
        <f t="shared" si="4"/>
        <v/>
      </c>
      <c r="D103" s="211"/>
      <c r="E103" s="207"/>
      <c r="F103" s="207"/>
      <c r="G103" s="208"/>
      <c r="H103" s="209">
        <v>0</v>
      </c>
      <c r="I103" s="210"/>
      <c r="J103" s="58">
        <f t="shared" si="5"/>
        <v>0</v>
      </c>
      <c r="K103" s="59">
        <f t="shared" si="6"/>
        <v>0</v>
      </c>
      <c r="L103" s="60">
        <f t="shared" si="7"/>
        <v>0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x14ac:dyDescent="0.25">
      <c r="A104" s="25">
        <v>99</v>
      </c>
      <c r="B104" s="204"/>
      <c r="C104" s="205" t="str">
        <f t="shared" si="4"/>
        <v/>
      </c>
      <c r="D104" s="211"/>
      <c r="E104" s="207"/>
      <c r="F104" s="207"/>
      <c r="G104" s="208"/>
      <c r="H104" s="209">
        <v>0</v>
      </c>
      <c r="I104" s="210"/>
      <c r="J104" s="58">
        <f t="shared" si="5"/>
        <v>0</v>
      </c>
      <c r="K104" s="59">
        <f t="shared" si="6"/>
        <v>0</v>
      </c>
      <c r="L104" s="60">
        <f t="shared" si="7"/>
        <v>0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x14ac:dyDescent="0.25">
      <c r="A105" s="25">
        <v>100</v>
      </c>
      <c r="B105" s="204"/>
      <c r="C105" s="205" t="str">
        <f t="shared" si="4"/>
        <v/>
      </c>
      <c r="D105" s="211"/>
      <c r="E105" s="207"/>
      <c r="F105" s="207"/>
      <c r="G105" s="208"/>
      <c r="H105" s="209">
        <v>0</v>
      </c>
      <c r="I105" s="210"/>
      <c r="J105" s="58">
        <f t="shared" si="5"/>
        <v>0</v>
      </c>
      <c r="K105" s="59">
        <f t="shared" si="6"/>
        <v>0</v>
      </c>
      <c r="L105" s="60">
        <f t="shared" si="7"/>
        <v>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x14ac:dyDescent="0.25">
      <c r="A106" s="25">
        <v>101</v>
      </c>
      <c r="B106" s="204"/>
      <c r="C106" s="205" t="str">
        <f t="shared" si="4"/>
        <v/>
      </c>
      <c r="D106" s="211"/>
      <c r="E106" s="207"/>
      <c r="F106" s="207"/>
      <c r="G106" s="208"/>
      <c r="H106" s="209">
        <v>0</v>
      </c>
      <c r="I106" s="210"/>
      <c r="J106" s="58">
        <f t="shared" si="5"/>
        <v>0</v>
      </c>
      <c r="K106" s="59">
        <f t="shared" si="6"/>
        <v>0</v>
      </c>
      <c r="L106" s="60">
        <f t="shared" si="7"/>
        <v>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x14ac:dyDescent="0.25">
      <c r="A107" s="25">
        <v>102</v>
      </c>
      <c r="B107" s="204"/>
      <c r="C107" s="205" t="str">
        <f t="shared" si="4"/>
        <v/>
      </c>
      <c r="D107" s="211"/>
      <c r="E107" s="207"/>
      <c r="F107" s="207"/>
      <c r="G107" s="208"/>
      <c r="H107" s="209">
        <v>0</v>
      </c>
      <c r="I107" s="210"/>
      <c r="J107" s="58">
        <f t="shared" si="5"/>
        <v>0</v>
      </c>
      <c r="K107" s="59">
        <f t="shared" si="6"/>
        <v>0</v>
      </c>
      <c r="L107" s="60">
        <f t="shared" si="7"/>
        <v>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x14ac:dyDescent="0.25">
      <c r="A108" s="25">
        <v>103</v>
      </c>
      <c r="B108" s="204"/>
      <c r="C108" s="205" t="str">
        <f t="shared" si="4"/>
        <v/>
      </c>
      <c r="D108" s="211"/>
      <c r="E108" s="207"/>
      <c r="F108" s="207"/>
      <c r="G108" s="208"/>
      <c r="H108" s="209">
        <v>0</v>
      </c>
      <c r="I108" s="210"/>
      <c r="J108" s="58">
        <f t="shared" si="5"/>
        <v>0</v>
      </c>
      <c r="K108" s="59">
        <f t="shared" si="6"/>
        <v>0</v>
      </c>
      <c r="L108" s="60">
        <f t="shared" si="7"/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x14ac:dyDescent="0.25">
      <c r="A109" s="25">
        <v>104</v>
      </c>
      <c r="B109" s="204"/>
      <c r="C109" s="205" t="str">
        <f t="shared" si="4"/>
        <v/>
      </c>
      <c r="D109" s="211"/>
      <c r="E109" s="207"/>
      <c r="F109" s="207"/>
      <c r="G109" s="208"/>
      <c r="H109" s="209">
        <v>0</v>
      </c>
      <c r="I109" s="210"/>
      <c r="J109" s="58">
        <f t="shared" si="5"/>
        <v>0</v>
      </c>
      <c r="K109" s="59">
        <f t="shared" si="6"/>
        <v>0</v>
      </c>
      <c r="L109" s="60">
        <f t="shared" si="7"/>
        <v>0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x14ac:dyDescent="0.25">
      <c r="A110" s="25">
        <v>105</v>
      </c>
      <c r="B110" s="204"/>
      <c r="C110" s="205" t="str">
        <f t="shared" si="4"/>
        <v/>
      </c>
      <c r="D110" s="211"/>
      <c r="E110" s="207"/>
      <c r="F110" s="207"/>
      <c r="G110" s="208"/>
      <c r="H110" s="209">
        <v>0</v>
      </c>
      <c r="I110" s="210"/>
      <c r="J110" s="58">
        <f t="shared" si="5"/>
        <v>0</v>
      </c>
      <c r="K110" s="59">
        <f t="shared" si="6"/>
        <v>0</v>
      </c>
      <c r="L110" s="60">
        <f t="shared" si="7"/>
        <v>0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x14ac:dyDescent="0.25">
      <c r="A111" s="25">
        <v>106</v>
      </c>
      <c r="B111" s="204"/>
      <c r="C111" s="205" t="str">
        <f t="shared" si="4"/>
        <v/>
      </c>
      <c r="D111" s="211"/>
      <c r="E111" s="207"/>
      <c r="F111" s="207"/>
      <c r="G111" s="208"/>
      <c r="H111" s="209">
        <v>0</v>
      </c>
      <c r="I111" s="210"/>
      <c r="J111" s="58">
        <f t="shared" si="5"/>
        <v>0</v>
      </c>
      <c r="K111" s="59">
        <f t="shared" si="6"/>
        <v>0</v>
      </c>
      <c r="L111" s="60">
        <f t="shared" si="7"/>
        <v>0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x14ac:dyDescent="0.25">
      <c r="A112" s="25">
        <v>107</v>
      </c>
      <c r="B112" s="204"/>
      <c r="C112" s="205" t="str">
        <f t="shared" si="4"/>
        <v/>
      </c>
      <c r="D112" s="211"/>
      <c r="E112" s="207"/>
      <c r="F112" s="207"/>
      <c r="G112" s="208"/>
      <c r="H112" s="209">
        <v>0</v>
      </c>
      <c r="I112" s="210"/>
      <c r="J112" s="58">
        <f t="shared" si="5"/>
        <v>0</v>
      </c>
      <c r="K112" s="59">
        <f t="shared" si="6"/>
        <v>0</v>
      </c>
      <c r="L112" s="60">
        <f t="shared" si="7"/>
        <v>0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x14ac:dyDescent="0.25">
      <c r="A113" s="25">
        <v>108</v>
      </c>
      <c r="B113" s="204"/>
      <c r="C113" s="205" t="str">
        <f t="shared" si="4"/>
        <v/>
      </c>
      <c r="D113" s="211"/>
      <c r="E113" s="207"/>
      <c r="F113" s="207"/>
      <c r="G113" s="208"/>
      <c r="H113" s="209">
        <v>0</v>
      </c>
      <c r="I113" s="210"/>
      <c r="J113" s="58">
        <f t="shared" si="5"/>
        <v>0</v>
      </c>
      <c r="K113" s="59">
        <f t="shared" si="6"/>
        <v>0</v>
      </c>
      <c r="L113" s="60">
        <f t="shared" si="7"/>
        <v>0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x14ac:dyDescent="0.25">
      <c r="A114" s="25">
        <v>109</v>
      </c>
      <c r="B114" s="204"/>
      <c r="C114" s="205" t="str">
        <f t="shared" si="4"/>
        <v/>
      </c>
      <c r="D114" s="211"/>
      <c r="E114" s="207"/>
      <c r="F114" s="207"/>
      <c r="G114" s="208"/>
      <c r="H114" s="209">
        <v>0</v>
      </c>
      <c r="I114" s="210"/>
      <c r="J114" s="58">
        <f t="shared" si="5"/>
        <v>0</v>
      </c>
      <c r="K114" s="59">
        <f t="shared" si="6"/>
        <v>0</v>
      </c>
      <c r="L114" s="60">
        <f t="shared" si="7"/>
        <v>0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x14ac:dyDescent="0.25">
      <c r="A115" s="25">
        <v>110</v>
      </c>
      <c r="B115" s="204"/>
      <c r="C115" s="205" t="str">
        <f t="shared" si="4"/>
        <v/>
      </c>
      <c r="D115" s="211"/>
      <c r="E115" s="207"/>
      <c r="F115" s="207"/>
      <c r="G115" s="208"/>
      <c r="H115" s="209">
        <v>0</v>
      </c>
      <c r="I115" s="210"/>
      <c r="J115" s="58">
        <f t="shared" si="5"/>
        <v>0</v>
      </c>
      <c r="K115" s="59">
        <f t="shared" si="6"/>
        <v>0</v>
      </c>
      <c r="L115" s="60">
        <f t="shared" si="7"/>
        <v>0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x14ac:dyDescent="0.25">
      <c r="A116" s="25">
        <v>111</v>
      </c>
      <c r="B116" s="204"/>
      <c r="C116" s="205" t="str">
        <f t="shared" si="4"/>
        <v/>
      </c>
      <c r="D116" s="211"/>
      <c r="E116" s="207"/>
      <c r="F116" s="207"/>
      <c r="G116" s="208"/>
      <c r="H116" s="209">
        <v>0</v>
      </c>
      <c r="I116" s="210"/>
      <c r="J116" s="58">
        <f t="shared" si="5"/>
        <v>0</v>
      </c>
      <c r="K116" s="59">
        <f t="shared" si="6"/>
        <v>0</v>
      </c>
      <c r="L116" s="60">
        <f t="shared" si="7"/>
        <v>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x14ac:dyDescent="0.25">
      <c r="A117" s="25">
        <v>112</v>
      </c>
      <c r="B117" s="204"/>
      <c r="C117" s="205" t="str">
        <f t="shared" si="4"/>
        <v/>
      </c>
      <c r="D117" s="211"/>
      <c r="E117" s="207"/>
      <c r="F117" s="207"/>
      <c r="G117" s="208"/>
      <c r="H117" s="209">
        <v>0</v>
      </c>
      <c r="I117" s="210"/>
      <c r="J117" s="58">
        <f t="shared" si="5"/>
        <v>0</v>
      </c>
      <c r="K117" s="59">
        <f t="shared" si="6"/>
        <v>0</v>
      </c>
      <c r="L117" s="60">
        <f t="shared" si="7"/>
        <v>0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x14ac:dyDescent="0.25">
      <c r="A118" s="25">
        <v>113</v>
      </c>
      <c r="B118" s="204"/>
      <c r="C118" s="205" t="str">
        <f t="shared" si="4"/>
        <v/>
      </c>
      <c r="D118" s="211"/>
      <c r="E118" s="207"/>
      <c r="F118" s="207"/>
      <c r="G118" s="208"/>
      <c r="H118" s="209">
        <v>0</v>
      </c>
      <c r="I118" s="210"/>
      <c r="J118" s="58">
        <f t="shared" si="5"/>
        <v>0</v>
      </c>
      <c r="K118" s="59">
        <f t="shared" si="6"/>
        <v>0</v>
      </c>
      <c r="L118" s="60">
        <f t="shared" si="7"/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x14ac:dyDescent="0.25">
      <c r="A119" s="25">
        <v>114</v>
      </c>
      <c r="B119" s="204"/>
      <c r="C119" s="205" t="str">
        <f t="shared" si="4"/>
        <v/>
      </c>
      <c r="D119" s="211"/>
      <c r="E119" s="207"/>
      <c r="F119" s="207"/>
      <c r="G119" s="208"/>
      <c r="H119" s="209">
        <v>0</v>
      </c>
      <c r="I119" s="210"/>
      <c r="J119" s="58">
        <f t="shared" si="5"/>
        <v>0</v>
      </c>
      <c r="K119" s="59">
        <f t="shared" si="6"/>
        <v>0</v>
      </c>
      <c r="L119" s="60">
        <f t="shared" si="7"/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x14ac:dyDescent="0.25">
      <c r="A120" s="25">
        <v>115</v>
      </c>
      <c r="B120" s="204"/>
      <c r="C120" s="205" t="str">
        <f t="shared" si="4"/>
        <v/>
      </c>
      <c r="D120" s="211"/>
      <c r="E120" s="207"/>
      <c r="F120" s="207"/>
      <c r="G120" s="208"/>
      <c r="H120" s="209">
        <v>0</v>
      </c>
      <c r="I120" s="210"/>
      <c r="J120" s="58">
        <f t="shared" si="5"/>
        <v>0</v>
      </c>
      <c r="K120" s="59">
        <f t="shared" si="6"/>
        <v>0</v>
      </c>
      <c r="L120" s="60">
        <f t="shared" si="7"/>
        <v>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x14ac:dyDescent="0.25">
      <c r="A121" s="25">
        <v>116</v>
      </c>
      <c r="B121" s="204"/>
      <c r="C121" s="205" t="str">
        <f t="shared" si="4"/>
        <v/>
      </c>
      <c r="D121" s="211"/>
      <c r="E121" s="207"/>
      <c r="F121" s="207"/>
      <c r="G121" s="208"/>
      <c r="H121" s="209">
        <v>0</v>
      </c>
      <c r="I121" s="210"/>
      <c r="J121" s="58">
        <f t="shared" si="5"/>
        <v>0</v>
      </c>
      <c r="K121" s="59">
        <f t="shared" si="6"/>
        <v>0</v>
      </c>
      <c r="L121" s="60">
        <f t="shared" si="7"/>
        <v>0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x14ac:dyDescent="0.25">
      <c r="A122" s="25">
        <v>117</v>
      </c>
      <c r="B122" s="204"/>
      <c r="C122" s="205" t="str">
        <f t="shared" si="4"/>
        <v/>
      </c>
      <c r="D122" s="211"/>
      <c r="E122" s="207"/>
      <c r="F122" s="207"/>
      <c r="G122" s="208"/>
      <c r="H122" s="209">
        <v>0</v>
      </c>
      <c r="I122" s="210"/>
      <c r="J122" s="58">
        <f t="shared" si="5"/>
        <v>0</v>
      </c>
      <c r="K122" s="59">
        <f t="shared" si="6"/>
        <v>0</v>
      </c>
      <c r="L122" s="60">
        <f t="shared" si="7"/>
        <v>0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x14ac:dyDescent="0.25">
      <c r="A123" s="25">
        <v>118</v>
      </c>
      <c r="B123" s="204"/>
      <c r="C123" s="205" t="str">
        <f t="shared" si="4"/>
        <v/>
      </c>
      <c r="D123" s="211"/>
      <c r="E123" s="207"/>
      <c r="F123" s="207"/>
      <c r="G123" s="208"/>
      <c r="H123" s="209">
        <v>0</v>
      </c>
      <c r="I123" s="210"/>
      <c r="J123" s="58">
        <f t="shared" si="5"/>
        <v>0</v>
      </c>
      <c r="K123" s="59">
        <f t="shared" si="6"/>
        <v>0</v>
      </c>
      <c r="L123" s="60">
        <f t="shared" si="7"/>
        <v>0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x14ac:dyDescent="0.25">
      <c r="A124" s="25">
        <v>119</v>
      </c>
      <c r="B124" s="204"/>
      <c r="C124" s="205" t="str">
        <f t="shared" si="4"/>
        <v/>
      </c>
      <c r="D124" s="211"/>
      <c r="E124" s="207"/>
      <c r="F124" s="207"/>
      <c r="G124" s="208"/>
      <c r="H124" s="209">
        <v>0</v>
      </c>
      <c r="I124" s="210"/>
      <c r="J124" s="58">
        <f t="shared" si="5"/>
        <v>0</v>
      </c>
      <c r="K124" s="59">
        <f t="shared" si="6"/>
        <v>0</v>
      </c>
      <c r="L124" s="60">
        <f t="shared" si="7"/>
        <v>0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x14ac:dyDescent="0.25">
      <c r="A125" s="25">
        <v>120</v>
      </c>
      <c r="B125" s="204"/>
      <c r="C125" s="205" t="str">
        <f t="shared" si="4"/>
        <v/>
      </c>
      <c r="D125" s="211"/>
      <c r="E125" s="207"/>
      <c r="F125" s="207"/>
      <c r="G125" s="208"/>
      <c r="H125" s="209">
        <v>0</v>
      </c>
      <c r="I125" s="210"/>
      <c r="J125" s="58">
        <f t="shared" si="5"/>
        <v>0</v>
      </c>
      <c r="K125" s="59">
        <f t="shared" si="6"/>
        <v>0</v>
      </c>
      <c r="L125" s="60">
        <f t="shared" si="7"/>
        <v>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x14ac:dyDescent="0.25">
      <c r="A126" s="25">
        <v>121</v>
      </c>
      <c r="B126" s="204"/>
      <c r="C126" s="205" t="str">
        <f t="shared" si="4"/>
        <v/>
      </c>
      <c r="D126" s="211"/>
      <c r="E126" s="207"/>
      <c r="F126" s="207"/>
      <c r="G126" s="208"/>
      <c r="H126" s="209">
        <v>0</v>
      </c>
      <c r="I126" s="210"/>
      <c r="J126" s="58">
        <f t="shared" si="5"/>
        <v>0</v>
      </c>
      <c r="K126" s="59">
        <f t="shared" si="6"/>
        <v>0</v>
      </c>
      <c r="L126" s="60">
        <f t="shared" si="7"/>
        <v>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x14ac:dyDescent="0.25">
      <c r="A127" s="25">
        <v>122</v>
      </c>
      <c r="B127" s="204"/>
      <c r="C127" s="205" t="str">
        <f t="shared" si="4"/>
        <v/>
      </c>
      <c r="D127" s="211"/>
      <c r="E127" s="207"/>
      <c r="F127" s="207"/>
      <c r="G127" s="208"/>
      <c r="H127" s="209">
        <v>0</v>
      </c>
      <c r="I127" s="210"/>
      <c r="J127" s="58">
        <f t="shared" si="5"/>
        <v>0</v>
      </c>
      <c r="K127" s="59">
        <f t="shared" si="6"/>
        <v>0</v>
      </c>
      <c r="L127" s="60">
        <f t="shared" si="7"/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x14ac:dyDescent="0.25">
      <c r="A128" s="25">
        <v>123</v>
      </c>
      <c r="B128" s="204"/>
      <c r="C128" s="205" t="str">
        <f t="shared" si="4"/>
        <v/>
      </c>
      <c r="D128" s="211"/>
      <c r="E128" s="207"/>
      <c r="F128" s="207"/>
      <c r="G128" s="208"/>
      <c r="H128" s="209">
        <v>0</v>
      </c>
      <c r="I128" s="210"/>
      <c r="J128" s="58">
        <f t="shared" si="5"/>
        <v>0</v>
      </c>
      <c r="K128" s="59">
        <f t="shared" si="6"/>
        <v>0</v>
      </c>
      <c r="L128" s="60">
        <f t="shared" si="7"/>
        <v>0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x14ac:dyDescent="0.25">
      <c r="A129" s="25">
        <v>124</v>
      </c>
      <c r="B129" s="204"/>
      <c r="C129" s="205" t="str">
        <f t="shared" si="4"/>
        <v/>
      </c>
      <c r="D129" s="211"/>
      <c r="E129" s="207"/>
      <c r="F129" s="207"/>
      <c r="G129" s="208"/>
      <c r="H129" s="209">
        <v>0</v>
      </c>
      <c r="I129" s="210"/>
      <c r="J129" s="58">
        <f t="shared" si="5"/>
        <v>0</v>
      </c>
      <c r="K129" s="59">
        <f t="shared" si="6"/>
        <v>0</v>
      </c>
      <c r="L129" s="60">
        <f t="shared" si="7"/>
        <v>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x14ac:dyDescent="0.25">
      <c r="A130" s="25">
        <v>125</v>
      </c>
      <c r="B130" s="204"/>
      <c r="C130" s="205" t="str">
        <f t="shared" si="4"/>
        <v/>
      </c>
      <c r="D130" s="211"/>
      <c r="E130" s="207"/>
      <c r="F130" s="207"/>
      <c r="G130" s="208"/>
      <c r="H130" s="209">
        <v>0</v>
      </c>
      <c r="I130" s="210"/>
      <c r="J130" s="58">
        <f t="shared" si="5"/>
        <v>0</v>
      </c>
      <c r="K130" s="59">
        <f t="shared" si="6"/>
        <v>0</v>
      </c>
      <c r="L130" s="60">
        <f t="shared" si="7"/>
        <v>0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x14ac:dyDescent="0.25">
      <c r="A131" s="25">
        <v>126</v>
      </c>
      <c r="B131" s="204"/>
      <c r="C131" s="205" t="str">
        <f t="shared" si="4"/>
        <v/>
      </c>
      <c r="D131" s="211"/>
      <c r="E131" s="207"/>
      <c r="F131" s="207"/>
      <c r="G131" s="208"/>
      <c r="H131" s="209">
        <v>0</v>
      </c>
      <c r="I131" s="210"/>
      <c r="J131" s="58">
        <f t="shared" si="5"/>
        <v>0</v>
      </c>
      <c r="K131" s="59">
        <f t="shared" si="6"/>
        <v>0</v>
      </c>
      <c r="L131" s="60">
        <f t="shared" si="7"/>
        <v>0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x14ac:dyDescent="0.25">
      <c r="A132" s="25">
        <v>127</v>
      </c>
      <c r="B132" s="204"/>
      <c r="C132" s="205" t="str">
        <f t="shared" si="4"/>
        <v/>
      </c>
      <c r="D132" s="211"/>
      <c r="E132" s="207"/>
      <c r="F132" s="207"/>
      <c r="G132" s="208"/>
      <c r="H132" s="209">
        <v>0</v>
      </c>
      <c r="I132" s="210"/>
      <c r="J132" s="58">
        <f t="shared" si="5"/>
        <v>0</v>
      </c>
      <c r="K132" s="59">
        <f t="shared" si="6"/>
        <v>0</v>
      </c>
      <c r="L132" s="60">
        <f t="shared" si="7"/>
        <v>0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x14ac:dyDescent="0.25">
      <c r="A133" s="25">
        <v>128</v>
      </c>
      <c r="B133" s="204"/>
      <c r="C133" s="205" t="str">
        <f t="shared" si="4"/>
        <v/>
      </c>
      <c r="D133" s="211"/>
      <c r="E133" s="207"/>
      <c r="F133" s="207"/>
      <c r="G133" s="208"/>
      <c r="H133" s="209">
        <v>0</v>
      </c>
      <c r="I133" s="210"/>
      <c r="J133" s="58">
        <f t="shared" si="5"/>
        <v>0</v>
      </c>
      <c r="K133" s="59">
        <f t="shared" si="6"/>
        <v>0</v>
      </c>
      <c r="L133" s="60">
        <f t="shared" si="7"/>
        <v>0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x14ac:dyDescent="0.25">
      <c r="A134" s="25">
        <v>129</v>
      </c>
      <c r="B134" s="204"/>
      <c r="C134" s="205" t="str">
        <f t="shared" si="4"/>
        <v/>
      </c>
      <c r="D134" s="211"/>
      <c r="E134" s="207"/>
      <c r="F134" s="207"/>
      <c r="G134" s="208"/>
      <c r="H134" s="209">
        <v>0</v>
      </c>
      <c r="I134" s="210"/>
      <c r="J134" s="58">
        <f t="shared" si="5"/>
        <v>0</v>
      </c>
      <c r="K134" s="59">
        <f t="shared" si="6"/>
        <v>0</v>
      </c>
      <c r="L134" s="60">
        <f t="shared" si="7"/>
        <v>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x14ac:dyDescent="0.25">
      <c r="A135" s="25">
        <v>130</v>
      </c>
      <c r="B135" s="204"/>
      <c r="C135" s="205" t="str">
        <f t="shared" ref="C135:C198" si="8">IF(B135="","",ROUNDUP(MONTH(B135)/3,0))</f>
        <v/>
      </c>
      <c r="D135" s="211"/>
      <c r="E135" s="207"/>
      <c r="F135" s="207"/>
      <c r="G135" s="208"/>
      <c r="H135" s="209">
        <v>0</v>
      </c>
      <c r="I135" s="210"/>
      <c r="J135" s="58">
        <f t="shared" ref="J135:J198" si="9">IF(I135=21%,H135/100*21,0)</f>
        <v>0</v>
      </c>
      <c r="K135" s="59">
        <f t="shared" ref="K135:K198" si="10">IF(I135=9%,H135/100*9,0)</f>
        <v>0</v>
      </c>
      <c r="L135" s="60">
        <f t="shared" ref="L135:L198" si="11">H135+K135+J135</f>
        <v>0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x14ac:dyDescent="0.25">
      <c r="A136" s="25">
        <v>131</v>
      </c>
      <c r="B136" s="204"/>
      <c r="C136" s="205" t="str">
        <f t="shared" si="8"/>
        <v/>
      </c>
      <c r="D136" s="211"/>
      <c r="E136" s="207"/>
      <c r="F136" s="207"/>
      <c r="G136" s="208"/>
      <c r="H136" s="209">
        <v>0</v>
      </c>
      <c r="I136" s="210"/>
      <c r="J136" s="58">
        <f t="shared" si="9"/>
        <v>0</v>
      </c>
      <c r="K136" s="59">
        <f t="shared" si="10"/>
        <v>0</v>
      </c>
      <c r="L136" s="60">
        <f t="shared" si="11"/>
        <v>0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x14ac:dyDescent="0.25">
      <c r="A137" s="25">
        <v>132</v>
      </c>
      <c r="B137" s="204"/>
      <c r="C137" s="205" t="str">
        <f t="shared" si="8"/>
        <v/>
      </c>
      <c r="D137" s="211"/>
      <c r="E137" s="207"/>
      <c r="F137" s="207"/>
      <c r="G137" s="208"/>
      <c r="H137" s="209">
        <v>0</v>
      </c>
      <c r="I137" s="210"/>
      <c r="J137" s="58">
        <f t="shared" si="9"/>
        <v>0</v>
      </c>
      <c r="K137" s="59">
        <f t="shared" si="10"/>
        <v>0</v>
      </c>
      <c r="L137" s="60">
        <f t="shared" si="11"/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x14ac:dyDescent="0.25">
      <c r="A138" s="25">
        <v>133</v>
      </c>
      <c r="B138" s="204"/>
      <c r="C138" s="205" t="str">
        <f t="shared" si="8"/>
        <v/>
      </c>
      <c r="D138" s="211"/>
      <c r="E138" s="207"/>
      <c r="F138" s="207"/>
      <c r="G138" s="208"/>
      <c r="H138" s="209">
        <v>0</v>
      </c>
      <c r="I138" s="210"/>
      <c r="J138" s="58">
        <f t="shared" si="9"/>
        <v>0</v>
      </c>
      <c r="K138" s="59">
        <f t="shared" si="10"/>
        <v>0</v>
      </c>
      <c r="L138" s="60">
        <f t="shared" si="11"/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x14ac:dyDescent="0.25">
      <c r="A139" s="25">
        <v>134</v>
      </c>
      <c r="B139" s="204"/>
      <c r="C139" s="205" t="str">
        <f t="shared" si="8"/>
        <v/>
      </c>
      <c r="D139" s="211"/>
      <c r="E139" s="207"/>
      <c r="F139" s="207"/>
      <c r="G139" s="208"/>
      <c r="H139" s="209">
        <v>0</v>
      </c>
      <c r="I139" s="210"/>
      <c r="J139" s="58">
        <f t="shared" si="9"/>
        <v>0</v>
      </c>
      <c r="K139" s="59">
        <f t="shared" si="10"/>
        <v>0</v>
      </c>
      <c r="L139" s="60">
        <f t="shared" si="11"/>
        <v>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x14ac:dyDescent="0.25">
      <c r="A140" s="25">
        <v>135</v>
      </c>
      <c r="B140" s="204"/>
      <c r="C140" s="205" t="str">
        <f t="shared" si="8"/>
        <v/>
      </c>
      <c r="D140" s="211"/>
      <c r="E140" s="207"/>
      <c r="F140" s="207"/>
      <c r="G140" s="208"/>
      <c r="H140" s="209">
        <v>0</v>
      </c>
      <c r="I140" s="210"/>
      <c r="J140" s="58">
        <f t="shared" si="9"/>
        <v>0</v>
      </c>
      <c r="K140" s="59">
        <f t="shared" si="10"/>
        <v>0</v>
      </c>
      <c r="L140" s="60">
        <f t="shared" si="11"/>
        <v>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x14ac:dyDescent="0.25">
      <c r="A141" s="25">
        <v>136</v>
      </c>
      <c r="B141" s="204"/>
      <c r="C141" s="205" t="str">
        <f t="shared" si="8"/>
        <v/>
      </c>
      <c r="D141" s="211"/>
      <c r="E141" s="207"/>
      <c r="F141" s="207"/>
      <c r="G141" s="208"/>
      <c r="H141" s="209">
        <v>0</v>
      </c>
      <c r="I141" s="210"/>
      <c r="J141" s="58">
        <f t="shared" si="9"/>
        <v>0</v>
      </c>
      <c r="K141" s="59">
        <f t="shared" si="10"/>
        <v>0</v>
      </c>
      <c r="L141" s="60">
        <f t="shared" si="11"/>
        <v>0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x14ac:dyDescent="0.25">
      <c r="A142" s="25">
        <v>137</v>
      </c>
      <c r="B142" s="204"/>
      <c r="C142" s="205" t="str">
        <f t="shared" si="8"/>
        <v/>
      </c>
      <c r="D142" s="211"/>
      <c r="E142" s="207"/>
      <c r="F142" s="207"/>
      <c r="G142" s="208"/>
      <c r="H142" s="209">
        <v>0</v>
      </c>
      <c r="I142" s="210"/>
      <c r="J142" s="58">
        <f t="shared" si="9"/>
        <v>0</v>
      </c>
      <c r="K142" s="59">
        <f t="shared" si="10"/>
        <v>0</v>
      </c>
      <c r="L142" s="60">
        <f t="shared" si="11"/>
        <v>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x14ac:dyDescent="0.25">
      <c r="A143" s="25">
        <v>138</v>
      </c>
      <c r="B143" s="204"/>
      <c r="C143" s="205" t="str">
        <f t="shared" si="8"/>
        <v/>
      </c>
      <c r="D143" s="211"/>
      <c r="E143" s="207"/>
      <c r="F143" s="207"/>
      <c r="G143" s="208"/>
      <c r="H143" s="209">
        <v>0</v>
      </c>
      <c r="I143" s="210"/>
      <c r="J143" s="58">
        <f t="shared" si="9"/>
        <v>0</v>
      </c>
      <c r="K143" s="59">
        <f t="shared" si="10"/>
        <v>0</v>
      </c>
      <c r="L143" s="60">
        <f t="shared" si="11"/>
        <v>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x14ac:dyDescent="0.25">
      <c r="A144" s="25">
        <v>139</v>
      </c>
      <c r="B144" s="204"/>
      <c r="C144" s="205" t="str">
        <f t="shared" si="8"/>
        <v/>
      </c>
      <c r="D144" s="211"/>
      <c r="E144" s="207"/>
      <c r="F144" s="207"/>
      <c r="G144" s="208"/>
      <c r="H144" s="209">
        <v>0</v>
      </c>
      <c r="I144" s="210"/>
      <c r="J144" s="58">
        <f t="shared" si="9"/>
        <v>0</v>
      </c>
      <c r="K144" s="59">
        <f t="shared" si="10"/>
        <v>0</v>
      </c>
      <c r="L144" s="60">
        <f t="shared" si="11"/>
        <v>0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x14ac:dyDescent="0.25">
      <c r="A145" s="25">
        <v>140</v>
      </c>
      <c r="B145" s="204"/>
      <c r="C145" s="205" t="str">
        <f t="shared" si="8"/>
        <v/>
      </c>
      <c r="D145" s="211"/>
      <c r="E145" s="207"/>
      <c r="F145" s="207"/>
      <c r="G145" s="208"/>
      <c r="H145" s="209">
        <v>0</v>
      </c>
      <c r="I145" s="210"/>
      <c r="J145" s="58">
        <f t="shared" si="9"/>
        <v>0</v>
      </c>
      <c r="K145" s="59">
        <f t="shared" si="10"/>
        <v>0</v>
      </c>
      <c r="L145" s="60">
        <f t="shared" si="11"/>
        <v>0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x14ac:dyDescent="0.25">
      <c r="A146" s="25">
        <v>141</v>
      </c>
      <c r="B146" s="204"/>
      <c r="C146" s="205" t="str">
        <f t="shared" si="8"/>
        <v/>
      </c>
      <c r="D146" s="211"/>
      <c r="E146" s="207"/>
      <c r="F146" s="207"/>
      <c r="G146" s="208"/>
      <c r="H146" s="209">
        <v>0</v>
      </c>
      <c r="I146" s="210"/>
      <c r="J146" s="58">
        <f t="shared" si="9"/>
        <v>0</v>
      </c>
      <c r="K146" s="59">
        <f t="shared" si="10"/>
        <v>0</v>
      </c>
      <c r="L146" s="60">
        <f t="shared" si="11"/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x14ac:dyDescent="0.25">
      <c r="A147" s="25">
        <v>142</v>
      </c>
      <c r="B147" s="204"/>
      <c r="C147" s="205" t="str">
        <f t="shared" si="8"/>
        <v/>
      </c>
      <c r="D147" s="211"/>
      <c r="E147" s="207"/>
      <c r="F147" s="207"/>
      <c r="G147" s="208"/>
      <c r="H147" s="209">
        <v>0</v>
      </c>
      <c r="I147" s="210"/>
      <c r="J147" s="58">
        <f t="shared" si="9"/>
        <v>0</v>
      </c>
      <c r="K147" s="59">
        <f t="shared" si="10"/>
        <v>0</v>
      </c>
      <c r="L147" s="60">
        <f t="shared" si="11"/>
        <v>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x14ac:dyDescent="0.25">
      <c r="A148" s="25">
        <v>143</v>
      </c>
      <c r="B148" s="204"/>
      <c r="C148" s="205" t="str">
        <f t="shared" si="8"/>
        <v/>
      </c>
      <c r="D148" s="211"/>
      <c r="E148" s="207"/>
      <c r="F148" s="207"/>
      <c r="G148" s="208"/>
      <c r="H148" s="209">
        <v>0</v>
      </c>
      <c r="I148" s="210"/>
      <c r="J148" s="58">
        <f t="shared" si="9"/>
        <v>0</v>
      </c>
      <c r="K148" s="59">
        <f t="shared" si="10"/>
        <v>0</v>
      </c>
      <c r="L148" s="60">
        <f t="shared" si="11"/>
        <v>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x14ac:dyDescent="0.25">
      <c r="A149" s="25">
        <v>144</v>
      </c>
      <c r="B149" s="204"/>
      <c r="C149" s="205" t="str">
        <f t="shared" si="8"/>
        <v/>
      </c>
      <c r="D149" s="211"/>
      <c r="E149" s="207"/>
      <c r="F149" s="207"/>
      <c r="G149" s="208"/>
      <c r="H149" s="209">
        <v>0</v>
      </c>
      <c r="I149" s="210"/>
      <c r="J149" s="58">
        <f t="shared" si="9"/>
        <v>0</v>
      </c>
      <c r="K149" s="59">
        <f t="shared" si="10"/>
        <v>0</v>
      </c>
      <c r="L149" s="60">
        <f t="shared" si="11"/>
        <v>0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x14ac:dyDescent="0.25">
      <c r="A150" s="25">
        <v>145</v>
      </c>
      <c r="B150" s="204"/>
      <c r="C150" s="205" t="str">
        <f t="shared" si="8"/>
        <v/>
      </c>
      <c r="D150" s="211"/>
      <c r="E150" s="207"/>
      <c r="F150" s="207"/>
      <c r="G150" s="208"/>
      <c r="H150" s="209">
        <v>0</v>
      </c>
      <c r="I150" s="210"/>
      <c r="J150" s="58">
        <f t="shared" si="9"/>
        <v>0</v>
      </c>
      <c r="K150" s="59">
        <f t="shared" si="10"/>
        <v>0</v>
      </c>
      <c r="L150" s="60">
        <f t="shared" si="11"/>
        <v>0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x14ac:dyDescent="0.25">
      <c r="A151" s="25">
        <v>146</v>
      </c>
      <c r="B151" s="204"/>
      <c r="C151" s="205" t="str">
        <f t="shared" si="8"/>
        <v/>
      </c>
      <c r="D151" s="211"/>
      <c r="E151" s="207"/>
      <c r="F151" s="207"/>
      <c r="G151" s="208"/>
      <c r="H151" s="209">
        <v>0</v>
      </c>
      <c r="I151" s="210"/>
      <c r="J151" s="58">
        <f t="shared" si="9"/>
        <v>0</v>
      </c>
      <c r="K151" s="59">
        <f t="shared" si="10"/>
        <v>0</v>
      </c>
      <c r="L151" s="60">
        <f t="shared" si="11"/>
        <v>0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x14ac:dyDescent="0.25">
      <c r="A152" s="25">
        <v>147</v>
      </c>
      <c r="B152" s="204"/>
      <c r="C152" s="205" t="str">
        <f t="shared" si="8"/>
        <v/>
      </c>
      <c r="D152" s="211"/>
      <c r="E152" s="207"/>
      <c r="F152" s="207"/>
      <c r="G152" s="208"/>
      <c r="H152" s="209">
        <v>0</v>
      </c>
      <c r="I152" s="210"/>
      <c r="J152" s="58">
        <f t="shared" si="9"/>
        <v>0</v>
      </c>
      <c r="K152" s="59">
        <f t="shared" si="10"/>
        <v>0</v>
      </c>
      <c r="L152" s="60">
        <f t="shared" si="11"/>
        <v>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x14ac:dyDescent="0.25">
      <c r="A153" s="25">
        <v>148</v>
      </c>
      <c r="B153" s="204"/>
      <c r="C153" s="205" t="str">
        <f t="shared" si="8"/>
        <v/>
      </c>
      <c r="D153" s="211"/>
      <c r="E153" s="207"/>
      <c r="F153" s="207"/>
      <c r="G153" s="208"/>
      <c r="H153" s="209">
        <v>0</v>
      </c>
      <c r="I153" s="210"/>
      <c r="J153" s="58">
        <f t="shared" si="9"/>
        <v>0</v>
      </c>
      <c r="K153" s="59">
        <f t="shared" si="10"/>
        <v>0</v>
      </c>
      <c r="L153" s="60">
        <f t="shared" si="11"/>
        <v>0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x14ac:dyDescent="0.25">
      <c r="A154" s="25">
        <v>149</v>
      </c>
      <c r="B154" s="204"/>
      <c r="C154" s="205" t="str">
        <f t="shared" si="8"/>
        <v/>
      </c>
      <c r="D154" s="211"/>
      <c r="E154" s="207"/>
      <c r="F154" s="207"/>
      <c r="G154" s="208"/>
      <c r="H154" s="209">
        <v>0</v>
      </c>
      <c r="I154" s="210"/>
      <c r="J154" s="58">
        <f t="shared" si="9"/>
        <v>0</v>
      </c>
      <c r="K154" s="59">
        <f t="shared" si="10"/>
        <v>0</v>
      </c>
      <c r="L154" s="60">
        <f t="shared" si="11"/>
        <v>0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x14ac:dyDescent="0.25">
      <c r="A155" s="25">
        <v>150</v>
      </c>
      <c r="B155" s="204"/>
      <c r="C155" s="205" t="str">
        <f t="shared" si="8"/>
        <v/>
      </c>
      <c r="D155" s="211"/>
      <c r="E155" s="207"/>
      <c r="F155" s="207"/>
      <c r="G155" s="208"/>
      <c r="H155" s="209">
        <v>0</v>
      </c>
      <c r="I155" s="210"/>
      <c r="J155" s="58">
        <f t="shared" si="9"/>
        <v>0</v>
      </c>
      <c r="K155" s="59">
        <f t="shared" si="10"/>
        <v>0</v>
      </c>
      <c r="L155" s="60">
        <f t="shared" si="11"/>
        <v>0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x14ac:dyDescent="0.25">
      <c r="A156" s="25">
        <v>151</v>
      </c>
      <c r="B156" s="204"/>
      <c r="C156" s="205" t="str">
        <f t="shared" si="8"/>
        <v/>
      </c>
      <c r="D156" s="211"/>
      <c r="E156" s="207"/>
      <c r="F156" s="207"/>
      <c r="G156" s="208"/>
      <c r="H156" s="209">
        <v>0</v>
      </c>
      <c r="I156" s="210"/>
      <c r="J156" s="58">
        <f t="shared" si="9"/>
        <v>0</v>
      </c>
      <c r="K156" s="59">
        <f t="shared" si="10"/>
        <v>0</v>
      </c>
      <c r="L156" s="60">
        <f t="shared" si="11"/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x14ac:dyDescent="0.25">
      <c r="A157" s="25">
        <v>152</v>
      </c>
      <c r="B157" s="204"/>
      <c r="C157" s="205" t="str">
        <f t="shared" si="8"/>
        <v/>
      </c>
      <c r="D157" s="211"/>
      <c r="E157" s="207"/>
      <c r="F157" s="207"/>
      <c r="G157" s="208"/>
      <c r="H157" s="209">
        <v>0</v>
      </c>
      <c r="I157" s="210"/>
      <c r="J157" s="58">
        <f t="shared" si="9"/>
        <v>0</v>
      </c>
      <c r="K157" s="59">
        <f t="shared" si="10"/>
        <v>0</v>
      </c>
      <c r="L157" s="60">
        <f t="shared" si="11"/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x14ac:dyDescent="0.25">
      <c r="A158" s="25">
        <v>153</v>
      </c>
      <c r="B158" s="204"/>
      <c r="C158" s="205" t="str">
        <f t="shared" si="8"/>
        <v/>
      </c>
      <c r="D158" s="211"/>
      <c r="E158" s="207"/>
      <c r="F158" s="207"/>
      <c r="G158" s="208"/>
      <c r="H158" s="209">
        <v>0</v>
      </c>
      <c r="I158" s="210"/>
      <c r="J158" s="58">
        <f t="shared" si="9"/>
        <v>0</v>
      </c>
      <c r="K158" s="59">
        <f t="shared" si="10"/>
        <v>0</v>
      </c>
      <c r="L158" s="60">
        <f t="shared" si="11"/>
        <v>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x14ac:dyDescent="0.25">
      <c r="A159" s="25">
        <v>154</v>
      </c>
      <c r="B159" s="204"/>
      <c r="C159" s="205" t="str">
        <f t="shared" si="8"/>
        <v/>
      </c>
      <c r="D159" s="211"/>
      <c r="E159" s="207"/>
      <c r="F159" s="207"/>
      <c r="G159" s="208"/>
      <c r="H159" s="209">
        <v>0</v>
      </c>
      <c r="I159" s="210"/>
      <c r="J159" s="58">
        <f t="shared" si="9"/>
        <v>0</v>
      </c>
      <c r="K159" s="59">
        <f t="shared" si="10"/>
        <v>0</v>
      </c>
      <c r="L159" s="60">
        <f t="shared" si="11"/>
        <v>0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x14ac:dyDescent="0.25">
      <c r="A160" s="25">
        <v>155</v>
      </c>
      <c r="B160" s="204"/>
      <c r="C160" s="205" t="str">
        <f t="shared" si="8"/>
        <v/>
      </c>
      <c r="D160" s="211"/>
      <c r="E160" s="207"/>
      <c r="F160" s="207"/>
      <c r="G160" s="208"/>
      <c r="H160" s="209">
        <v>0</v>
      </c>
      <c r="I160" s="210"/>
      <c r="J160" s="58">
        <f t="shared" si="9"/>
        <v>0</v>
      </c>
      <c r="K160" s="59">
        <f t="shared" si="10"/>
        <v>0</v>
      </c>
      <c r="L160" s="60">
        <f t="shared" si="11"/>
        <v>0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x14ac:dyDescent="0.25">
      <c r="A161" s="25">
        <v>156</v>
      </c>
      <c r="B161" s="204"/>
      <c r="C161" s="205" t="str">
        <f t="shared" si="8"/>
        <v/>
      </c>
      <c r="D161" s="211"/>
      <c r="E161" s="207"/>
      <c r="F161" s="207"/>
      <c r="G161" s="208"/>
      <c r="H161" s="209">
        <v>0</v>
      </c>
      <c r="I161" s="210"/>
      <c r="J161" s="58">
        <f t="shared" si="9"/>
        <v>0</v>
      </c>
      <c r="K161" s="59">
        <f t="shared" si="10"/>
        <v>0</v>
      </c>
      <c r="L161" s="60">
        <f t="shared" si="11"/>
        <v>0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x14ac:dyDescent="0.25">
      <c r="A162" s="25">
        <v>157</v>
      </c>
      <c r="B162" s="204"/>
      <c r="C162" s="205" t="str">
        <f t="shared" si="8"/>
        <v/>
      </c>
      <c r="D162" s="211"/>
      <c r="E162" s="207"/>
      <c r="F162" s="207"/>
      <c r="G162" s="208"/>
      <c r="H162" s="209">
        <v>0</v>
      </c>
      <c r="I162" s="210"/>
      <c r="J162" s="58">
        <f t="shared" si="9"/>
        <v>0</v>
      </c>
      <c r="K162" s="59">
        <f t="shared" si="10"/>
        <v>0</v>
      </c>
      <c r="L162" s="60">
        <f t="shared" si="11"/>
        <v>0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x14ac:dyDescent="0.25">
      <c r="A163" s="25">
        <v>158</v>
      </c>
      <c r="B163" s="204"/>
      <c r="C163" s="205" t="str">
        <f t="shared" si="8"/>
        <v/>
      </c>
      <c r="D163" s="211"/>
      <c r="E163" s="207"/>
      <c r="F163" s="207"/>
      <c r="G163" s="208"/>
      <c r="H163" s="209">
        <v>0</v>
      </c>
      <c r="I163" s="210"/>
      <c r="J163" s="58">
        <f t="shared" si="9"/>
        <v>0</v>
      </c>
      <c r="K163" s="59">
        <f t="shared" si="10"/>
        <v>0</v>
      </c>
      <c r="L163" s="60">
        <f t="shared" si="11"/>
        <v>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x14ac:dyDescent="0.25">
      <c r="A164" s="25">
        <v>159</v>
      </c>
      <c r="B164" s="204"/>
      <c r="C164" s="205" t="str">
        <f t="shared" si="8"/>
        <v/>
      </c>
      <c r="D164" s="211"/>
      <c r="E164" s="207"/>
      <c r="F164" s="207"/>
      <c r="G164" s="208"/>
      <c r="H164" s="209">
        <v>0</v>
      </c>
      <c r="I164" s="210"/>
      <c r="J164" s="58">
        <f t="shared" si="9"/>
        <v>0</v>
      </c>
      <c r="K164" s="59">
        <f t="shared" si="10"/>
        <v>0</v>
      </c>
      <c r="L164" s="60">
        <f t="shared" si="11"/>
        <v>0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x14ac:dyDescent="0.25">
      <c r="A165" s="25">
        <v>160</v>
      </c>
      <c r="B165" s="204"/>
      <c r="C165" s="205" t="str">
        <f t="shared" si="8"/>
        <v/>
      </c>
      <c r="D165" s="211"/>
      <c r="E165" s="207"/>
      <c r="F165" s="207"/>
      <c r="G165" s="208"/>
      <c r="H165" s="209">
        <v>0</v>
      </c>
      <c r="I165" s="210"/>
      <c r="J165" s="58">
        <f t="shared" si="9"/>
        <v>0</v>
      </c>
      <c r="K165" s="59">
        <f t="shared" si="10"/>
        <v>0</v>
      </c>
      <c r="L165" s="60">
        <f t="shared" si="11"/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x14ac:dyDescent="0.25">
      <c r="A166" s="25">
        <v>161</v>
      </c>
      <c r="B166" s="204"/>
      <c r="C166" s="205" t="str">
        <f t="shared" si="8"/>
        <v/>
      </c>
      <c r="D166" s="211"/>
      <c r="E166" s="207"/>
      <c r="F166" s="207"/>
      <c r="G166" s="208"/>
      <c r="H166" s="209">
        <v>0</v>
      </c>
      <c r="I166" s="210"/>
      <c r="J166" s="58">
        <f t="shared" si="9"/>
        <v>0</v>
      </c>
      <c r="K166" s="59">
        <f t="shared" si="10"/>
        <v>0</v>
      </c>
      <c r="L166" s="60">
        <f t="shared" si="11"/>
        <v>0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x14ac:dyDescent="0.25">
      <c r="A167" s="25">
        <v>162</v>
      </c>
      <c r="B167" s="204"/>
      <c r="C167" s="205" t="str">
        <f t="shared" si="8"/>
        <v/>
      </c>
      <c r="D167" s="211"/>
      <c r="E167" s="207"/>
      <c r="F167" s="207"/>
      <c r="G167" s="208"/>
      <c r="H167" s="209">
        <v>0</v>
      </c>
      <c r="I167" s="210"/>
      <c r="J167" s="58">
        <f t="shared" si="9"/>
        <v>0</v>
      </c>
      <c r="K167" s="59">
        <f t="shared" si="10"/>
        <v>0</v>
      </c>
      <c r="L167" s="60">
        <f t="shared" si="11"/>
        <v>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x14ac:dyDescent="0.25">
      <c r="A168" s="25">
        <v>163</v>
      </c>
      <c r="B168" s="204"/>
      <c r="C168" s="205" t="str">
        <f t="shared" si="8"/>
        <v/>
      </c>
      <c r="D168" s="211"/>
      <c r="E168" s="207"/>
      <c r="F168" s="207"/>
      <c r="G168" s="208"/>
      <c r="H168" s="209">
        <v>0</v>
      </c>
      <c r="I168" s="210"/>
      <c r="J168" s="58">
        <f t="shared" si="9"/>
        <v>0</v>
      </c>
      <c r="K168" s="59">
        <f t="shared" si="10"/>
        <v>0</v>
      </c>
      <c r="L168" s="60">
        <f t="shared" si="11"/>
        <v>0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x14ac:dyDescent="0.25">
      <c r="A169" s="25">
        <v>164</v>
      </c>
      <c r="B169" s="204"/>
      <c r="C169" s="205" t="str">
        <f t="shared" si="8"/>
        <v/>
      </c>
      <c r="D169" s="211"/>
      <c r="E169" s="207"/>
      <c r="F169" s="207"/>
      <c r="G169" s="208"/>
      <c r="H169" s="209">
        <v>0</v>
      </c>
      <c r="I169" s="210"/>
      <c r="J169" s="58">
        <f t="shared" si="9"/>
        <v>0</v>
      </c>
      <c r="K169" s="59">
        <f t="shared" si="10"/>
        <v>0</v>
      </c>
      <c r="L169" s="60">
        <f t="shared" si="11"/>
        <v>0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x14ac:dyDescent="0.25">
      <c r="A170" s="25">
        <v>165</v>
      </c>
      <c r="B170" s="204"/>
      <c r="C170" s="205" t="str">
        <f t="shared" si="8"/>
        <v/>
      </c>
      <c r="D170" s="211"/>
      <c r="E170" s="207"/>
      <c r="F170" s="207"/>
      <c r="G170" s="208"/>
      <c r="H170" s="209">
        <v>0</v>
      </c>
      <c r="I170" s="210"/>
      <c r="J170" s="58">
        <f t="shared" si="9"/>
        <v>0</v>
      </c>
      <c r="K170" s="59">
        <f t="shared" si="10"/>
        <v>0</v>
      </c>
      <c r="L170" s="60">
        <f t="shared" si="11"/>
        <v>0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x14ac:dyDescent="0.25">
      <c r="A171" s="25">
        <v>166</v>
      </c>
      <c r="B171" s="204"/>
      <c r="C171" s="205" t="str">
        <f t="shared" si="8"/>
        <v/>
      </c>
      <c r="D171" s="211"/>
      <c r="E171" s="207"/>
      <c r="F171" s="207"/>
      <c r="G171" s="208"/>
      <c r="H171" s="209">
        <v>0</v>
      </c>
      <c r="I171" s="210"/>
      <c r="J171" s="58">
        <f t="shared" si="9"/>
        <v>0</v>
      </c>
      <c r="K171" s="59">
        <f t="shared" si="10"/>
        <v>0</v>
      </c>
      <c r="L171" s="60">
        <f t="shared" si="11"/>
        <v>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x14ac:dyDescent="0.25">
      <c r="A172" s="25">
        <v>167</v>
      </c>
      <c r="B172" s="204"/>
      <c r="C172" s="205" t="str">
        <f t="shared" si="8"/>
        <v/>
      </c>
      <c r="D172" s="211"/>
      <c r="E172" s="207"/>
      <c r="F172" s="207"/>
      <c r="G172" s="208"/>
      <c r="H172" s="209">
        <v>0</v>
      </c>
      <c r="I172" s="210"/>
      <c r="J172" s="58">
        <f t="shared" si="9"/>
        <v>0</v>
      </c>
      <c r="K172" s="59">
        <f t="shared" si="10"/>
        <v>0</v>
      </c>
      <c r="L172" s="60">
        <f t="shared" si="11"/>
        <v>0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x14ac:dyDescent="0.25">
      <c r="A173" s="25">
        <v>168</v>
      </c>
      <c r="B173" s="204"/>
      <c r="C173" s="205" t="str">
        <f t="shared" si="8"/>
        <v/>
      </c>
      <c r="D173" s="211"/>
      <c r="E173" s="207"/>
      <c r="F173" s="207"/>
      <c r="G173" s="208"/>
      <c r="H173" s="209">
        <v>0</v>
      </c>
      <c r="I173" s="210"/>
      <c r="J173" s="58">
        <f t="shared" si="9"/>
        <v>0</v>
      </c>
      <c r="K173" s="59">
        <f t="shared" si="10"/>
        <v>0</v>
      </c>
      <c r="L173" s="60">
        <f t="shared" si="11"/>
        <v>0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x14ac:dyDescent="0.25">
      <c r="A174" s="25">
        <v>169</v>
      </c>
      <c r="B174" s="204"/>
      <c r="C174" s="205" t="str">
        <f t="shared" si="8"/>
        <v/>
      </c>
      <c r="D174" s="211"/>
      <c r="E174" s="207"/>
      <c r="F174" s="207"/>
      <c r="G174" s="208"/>
      <c r="H174" s="209">
        <v>0</v>
      </c>
      <c r="I174" s="210"/>
      <c r="J174" s="58">
        <f t="shared" si="9"/>
        <v>0</v>
      </c>
      <c r="K174" s="59">
        <f t="shared" si="10"/>
        <v>0</v>
      </c>
      <c r="L174" s="60">
        <f t="shared" si="11"/>
        <v>0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x14ac:dyDescent="0.25">
      <c r="A175" s="25">
        <v>170</v>
      </c>
      <c r="B175" s="204"/>
      <c r="C175" s="205" t="str">
        <f t="shared" si="8"/>
        <v/>
      </c>
      <c r="D175" s="211"/>
      <c r="E175" s="207"/>
      <c r="F175" s="207"/>
      <c r="G175" s="208"/>
      <c r="H175" s="209">
        <v>0</v>
      </c>
      <c r="I175" s="210"/>
      <c r="J175" s="58">
        <f t="shared" si="9"/>
        <v>0</v>
      </c>
      <c r="K175" s="59">
        <f t="shared" si="10"/>
        <v>0</v>
      </c>
      <c r="L175" s="60">
        <f t="shared" si="11"/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x14ac:dyDescent="0.25">
      <c r="A176" s="25">
        <v>171</v>
      </c>
      <c r="B176" s="204"/>
      <c r="C176" s="205" t="str">
        <f t="shared" si="8"/>
        <v/>
      </c>
      <c r="D176" s="211"/>
      <c r="E176" s="207"/>
      <c r="F176" s="207"/>
      <c r="G176" s="208"/>
      <c r="H176" s="209">
        <v>0</v>
      </c>
      <c r="I176" s="210"/>
      <c r="J176" s="58">
        <f t="shared" si="9"/>
        <v>0</v>
      </c>
      <c r="K176" s="59">
        <f t="shared" si="10"/>
        <v>0</v>
      </c>
      <c r="L176" s="60">
        <f t="shared" si="11"/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x14ac:dyDescent="0.25">
      <c r="A177" s="25">
        <v>172</v>
      </c>
      <c r="B177" s="204"/>
      <c r="C177" s="205" t="str">
        <f t="shared" si="8"/>
        <v/>
      </c>
      <c r="D177" s="211"/>
      <c r="E177" s="207"/>
      <c r="F177" s="207"/>
      <c r="G177" s="208"/>
      <c r="H177" s="209">
        <v>0</v>
      </c>
      <c r="I177" s="210"/>
      <c r="J177" s="58">
        <f t="shared" si="9"/>
        <v>0</v>
      </c>
      <c r="K177" s="59">
        <f t="shared" si="10"/>
        <v>0</v>
      </c>
      <c r="L177" s="60">
        <f t="shared" si="11"/>
        <v>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x14ac:dyDescent="0.25">
      <c r="A178" s="25">
        <v>173</v>
      </c>
      <c r="B178" s="204"/>
      <c r="C178" s="205" t="str">
        <f t="shared" si="8"/>
        <v/>
      </c>
      <c r="D178" s="211"/>
      <c r="E178" s="207"/>
      <c r="F178" s="207"/>
      <c r="G178" s="208"/>
      <c r="H178" s="209">
        <v>0</v>
      </c>
      <c r="I178" s="210"/>
      <c r="J178" s="58">
        <f t="shared" si="9"/>
        <v>0</v>
      </c>
      <c r="K178" s="59">
        <f t="shared" si="10"/>
        <v>0</v>
      </c>
      <c r="L178" s="60">
        <f t="shared" si="11"/>
        <v>0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x14ac:dyDescent="0.25">
      <c r="A179" s="25">
        <v>174</v>
      </c>
      <c r="B179" s="204"/>
      <c r="C179" s="205" t="str">
        <f t="shared" si="8"/>
        <v/>
      </c>
      <c r="D179" s="211"/>
      <c r="E179" s="207"/>
      <c r="F179" s="207"/>
      <c r="G179" s="208"/>
      <c r="H179" s="209">
        <v>0</v>
      </c>
      <c r="I179" s="210"/>
      <c r="J179" s="58">
        <f t="shared" si="9"/>
        <v>0</v>
      </c>
      <c r="K179" s="59">
        <f t="shared" si="10"/>
        <v>0</v>
      </c>
      <c r="L179" s="60">
        <f t="shared" si="11"/>
        <v>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x14ac:dyDescent="0.25">
      <c r="A180" s="25">
        <v>175</v>
      </c>
      <c r="B180" s="204"/>
      <c r="C180" s="205" t="str">
        <f t="shared" si="8"/>
        <v/>
      </c>
      <c r="D180" s="211"/>
      <c r="E180" s="207"/>
      <c r="F180" s="207"/>
      <c r="G180" s="208"/>
      <c r="H180" s="209">
        <v>0</v>
      </c>
      <c r="I180" s="210"/>
      <c r="J180" s="58">
        <f t="shared" si="9"/>
        <v>0</v>
      </c>
      <c r="K180" s="59">
        <f t="shared" si="10"/>
        <v>0</v>
      </c>
      <c r="L180" s="60">
        <f t="shared" si="11"/>
        <v>0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x14ac:dyDescent="0.25">
      <c r="A181" s="25">
        <v>176</v>
      </c>
      <c r="B181" s="204"/>
      <c r="C181" s="205" t="str">
        <f t="shared" si="8"/>
        <v/>
      </c>
      <c r="D181" s="211"/>
      <c r="E181" s="207"/>
      <c r="F181" s="207"/>
      <c r="G181" s="208"/>
      <c r="H181" s="209">
        <v>0</v>
      </c>
      <c r="I181" s="210"/>
      <c r="J181" s="58">
        <f t="shared" si="9"/>
        <v>0</v>
      </c>
      <c r="K181" s="59">
        <f t="shared" si="10"/>
        <v>0</v>
      </c>
      <c r="L181" s="60">
        <f t="shared" si="11"/>
        <v>0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x14ac:dyDescent="0.25">
      <c r="A182" s="25">
        <v>177</v>
      </c>
      <c r="B182" s="204"/>
      <c r="C182" s="205" t="str">
        <f t="shared" si="8"/>
        <v/>
      </c>
      <c r="D182" s="211"/>
      <c r="E182" s="207"/>
      <c r="F182" s="207"/>
      <c r="G182" s="208"/>
      <c r="H182" s="209">
        <v>0</v>
      </c>
      <c r="I182" s="210"/>
      <c r="J182" s="58">
        <f t="shared" si="9"/>
        <v>0</v>
      </c>
      <c r="K182" s="59">
        <f t="shared" si="10"/>
        <v>0</v>
      </c>
      <c r="L182" s="60">
        <f t="shared" si="11"/>
        <v>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x14ac:dyDescent="0.25">
      <c r="A183" s="25">
        <v>178</v>
      </c>
      <c r="B183" s="204"/>
      <c r="C183" s="205" t="str">
        <f t="shared" si="8"/>
        <v/>
      </c>
      <c r="D183" s="211"/>
      <c r="E183" s="207"/>
      <c r="F183" s="207"/>
      <c r="G183" s="208"/>
      <c r="H183" s="209">
        <v>0</v>
      </c>
      <c r="I183" s="210"/>
      <c r="J183" s="58">
        <f t="shared" si="9"/>
        <v>0</v>
      </c>
      <c r="K183" s="59">
        <f t="shared" si="10"/>
        <v>0</v>
      </c>
      <c r="L183" s="60">
        <f t="shared" si="11"/>
        <v>0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x14ac:dyDescent="0.25">
      <c r="A184" s="25">
        <v>179</v>
      </c>
      <c r="B184" s="204"/>
      <c r="C184" s="205" t="str">
        <f t="shared" si="8"/>
        <v/>
      </c>
      <c r="D184" s="211"/>
      <c r="E184" s="207"/>
      <c r="F184" s="207"/>
      <c r="G184" s="208"/>
      <c r="H184" s="209">
        <v>0</v>
      </c>
      <c r="I184" s="210"/>
      <c r="J184" s="58">
        <f t="shared" si="9"/>
        <v>0</v>
      </c>
      <c r="K184" s="59">
        <f t="shared" si="10"/>
        <v>0</v>
      </c>
      <c r="L184" s="60">
        <f t="shared" si="11"/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x14ac:dyDescent="0.25">
      <c r="A185" s="25">
        <v>180</v>
      </c>
      <c r="B185" s="204"/>
      <c r="C185" s="205" t="str">
        <f t="shared" si="8"/>
        <v/>
      </c>
      <c r="D185" s="211"/>
      <c r="E185" s="207"/>
      <c r="F185" s="207"/>
      <c r="G185" s="208"/>
      <c r="H185" s="209">
        <v>0</v>
      </c>
      <c r="I185" s="210"/>
      <c r="J185" s="58">
        <f t="shared" si="9"/>
        <v>0</v>
      </c>
      <c r="K185" s="59">
        <f t="shared" si="10"/>
        <v>0</v>
      </c>
      <c r="L185" s="60">
        <f t="shared" si="11"/>
        <v>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x14ac:dyDescent="0.25">
      <c r="A186" s="25">
        <v>181</v>
      </c>
      <c r="B186" s="204"/>
      <c r="C186" s="205" t="str">
        <f t="shared" si="8"/>
        <v/>
      </c>
      <c r="D186" s="211"/>
      <c r="E186" s="207"/>
      <c r="F186" s="207"/>
      <c r="G186" s="208"/>
      <c r="H186" s="209">
        <v>0</v>
      </c>
      <c r="I186" s="210"/>
      <c r="J186" s="58">
        <f t="shared" si="9"/>
        <v>0</v>
      </c>
      <c r="K186" s="59">
        <f t="shared" si="10"/>
        <v>0</v>
      </c>
      <c r="L186" s="60">
        <f t="shared" si="11"/>
        <v>0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x14ac:dyDescent="0.25">
      <c r="A187" s="25">
        <v>182</v>
      </c>
      <c r="B187" s="204"/>
      <c r="C187" s="205" t="str">
        <f t="shared" si="8"/>
        <v/>
      </c>
      <c r="D187" s="211"/>
      <c r="E187" s="207"/>
      <c r="F187" s="207"/>
      <c r="G187" s="208"/>
      <c r="H187" s="209">
        <v>0</v>
      </c>
      <c r="I187" s="210"/>
      <c r="J187" s="58">
        <f t="shared" si="9"/>
        <v>0</v>
      </c>
      <c r="K187" s="59">
        <f t="shared" si="10"/>
        <v>0</v>
      </c>
      <c r="L187" s="60">
        <f t="shared" si="11"/>
        <v>0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x14ac:dyDescent="0.25">
      <c r="A188" s="25">
        <v>183</v>
      </c>
      <c r="B188" s="204"/>
      <c r="C188" s="205" t="str">
        <f t="shared" si="8"/>
        <v/>
      </c>
      <c r="D188" s="211"/>
      <c r="E188" s="207"/>
      <c r="F188" s="207"/>
      <c r="G188" s="208"/>
      <c r="H188" s="209">
        <v>0</v>
      </c>
      <c r="I188" s="210"/>
      <c r="J188" s="58">
        <f t="shared" si="9"/>
        <v>0</v>
      </c>
      <c r="K188" s="59">
        <f t="shared" si="10"/>
        <v>0</v>
      </c>
      <c r="L188" s="60">
        <f t="shared" si="11"/>
        <v>0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x14ac:dyDescent="0.25">
      <c r="A189" s="25">
        <v>184</v>
      </c>
      <c r="B189" s="204"/>
      <c r="C189" s="205" t="str">
        <f t="shared" si="8"/>
        <v/>
      </c>
      <c r="D189" s="211"/>
      <c r="E189" s="207"/>
      <c r="F189" s="207"/>
      <c r="G189" s="208"/>
      <c r="H189" s="209">
        <v>0</v>
      </c>
      <c r="I189" s="210"/>
      <c r="J189" s="58">
        <f t="shared" si="9"/>
        <v>0</v>
      </c>
      <c r="K189" s="59">
        <f t="shared" si="10"/>
        <v>0</v>
      </c>
      <c r="L189" s="60">
        <f t="shared" si="11"/>
        <v>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x14ac:dyDescent="0.25">
      <c r="A190" s="25">
        <v>185</v>
      </c>
      <c r="B190" s="204"/>
      <c r="C190" s="205" t="str">
        <f t="shared" si="8"/>
        <v/>
      </c>
      <c r="D190" s="211"/>
      <c r="E190" s="207"/>
      <c r="F190" s="207"/>
      <c r="G190" s="208"/>
      <c r="H190" s="209">
        <v>0</v>
      </c>
      <c r="I190" s="210"/>
      <c r="J190" s="58">
        <f t="shared" si="9"/>
        <v>0</v>
      </c>
      <c r="K190" s="59">
        <f t="shared" si="10"/>
        <v>0</v>
      </c>
      <c r="L190" s="60">
        <f t="shared" si="11"/>
        <v>0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x14ac:dyDescent="0.25">
      <c r="A191" s="25">
        <v>186</v>
      </c>
      <c r="B191" s="204"/>
      <c r="C191" s="205" t="str">
        <f t="shared" si="8"/>
        <v/>
      </c>
      <c r="D191" s="211"/>
      <c r="E191" s="207"/>
      <c r="F191" s="207"/>
      <c r="G191" s="208"/>
      <c r="H191" s="209">
        <v>0</v>
      </c>
      <c r="I191" s="210"/>
      <c r="J191" s="58">
        <f t="shared" si="9"/>
        <v>0</v>
      </c>
      <c r="K191" s="59">
        <f t="shared" si="10"/>
        <v>0</v>
      </c>
      <c r="L191" s="60">
        <f t="shared" si="11"/>
        <v>0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x14ac:dyDescent="0.25">
      <c r="A192" s="25">
        <v>187</v>
      </c>
      <c r="B192" s="204"/>
      <c r="C192" s="205" t="str">
        <f t="shared" si="8"/>
        <v/>
      </c>
      <c r="D192" s="211"/>
      <c r="E192" s="207"/>
      <c r="F192" s="207"/>
      <c r="G192" s="208"/>
      <c r="H192" s="209">
        <v>0</v>
      </c>
      <c r="I192" s="210"/>
      <c r="J192" s="58">
        <f t="shared" si="9"/>
        <v>0</v>
      </c>
      <c r="K192" s="59">
        <f t="shared" si="10"/>
        <v>0</v>
      </c>
      <c r="L192" s="60">
        <f t="shared" si="11"/>
        <v>0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x14ac:dyDescent="0.25">
      <c r="A193" s="25">
        <v>188</v>
      </c>
      <c r="B193" s="204"/>
      <c r="C193" s="205" t="str">
        <f t="shared" si="8"/>
        <v/>
      </c>
      <c r="D193" s="211"/>
      <c r="E193" s="207"/>
      <c r="F193" s="207"/>
      <c r="G193" s="208"/>
      <c r="H193" s="209">
        <v>0</v>
      </c>
      <c r="I193" s="210"/>
      <c r="J193" s="58">
        <f t="shared" si="9"/>
        <v>0</v>
      </c>
      <c r="K193" s="59">
        <f t="shared" si="10"/>
        <v>0</v>
      </c>
      <c r="L193" s="60">
        <f t="shared" si="11"/>
        <v>0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x14ac:dyDescent="0.25">
      <c r="A194" s="25">
        <v>189</v>
      </c>
      <c r="B194" s="204"/>
      <c r="C194" s="205" t="str">
        <f t="shared" si="8"/>
        <v/>
      </c>
      <c r="D194" s="211"/>
      <c r="E194" s="207"/>
      <c r="F194" s="207"/>
      <c r="G194" s="208"/>
      <c r="H194" s="209">
        <v>0</v>
      </c>
      <c r="I194" s="210"/>
      <c r="J194" s="58">
        <f t="shared" si="9"/>
        <v>0</v>
      </c>
      <c r="K194" s="59">
        <f t="shared" si="10"/>
        <v>0</v>
      </c>
      <c r="L194" s="60">
        <f t="shared" si="11"/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x14ac:dyDescent="0.25">
      <c r="A195" s="25">
        <v>190</v>
      </c>
      <c r="B195" s="204"/>
      <c r="C195" s="205" t="str">
        <f t="shared" si="8"/>
        <v/>
      </c>
      <c r="D195" s="211"/>
      <c r="E195" s="207"/>
      <c r="F195" s="207"/>
      <c r="G195" s="208"/>
      <c r="H195" s="209">
        <v>0</v>
      </c>
      <c r="I195" s="210"/>
      <c r="J195" s="58">
        <f t="shared" si="9"/>
        <v>0</v>
      </c>
      <c r="K195" s="59">
        <f t="shared" si="10"/>
        <v>0</v>
      </c>
      <c r="L195" s="60">
        <f t="shared" si="11"/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x14ac:dyDescent="0.25">
      <c r="A196" s="25">
        <v>191</v>
      </c>
      <c r="B196" s="204"/>
      <c r="C196" s="205" t="str">
        <f t="shared" si="8"/>
        <v/>
      </c>
      <c r="D196" s="211"/>
      <c r="E196" s="207"/>
      <c r="F196" s="207"/>
      <c r="G196" s="208"/>
      <c r="H196" s="209">
        <v>0</v>
      </c>
      <c r="I196" s="210"/>
      <c r="J196" s="58">
        <f t="shared" si="9"/>
        <v>0</v>
      </c>
      <c r="K196" s="59">
        <f t="shared" si="10"/>
        <v>0</v>
      </c>
      <c r="L196" s="60">
        <f t="shared" si="11"/>
        <v>0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x14ac:dyDescent="0.25">
      <c r="A197" s="25">
        <v>192</v>
      </c>
      <c r="B197" s="204"/>
      <c r="C197" s="205" t="str">
        <f t="shared" si="8"/>
        <v/>
      </c>
      <c r="D197" s="211"/>
      <c r="E197" s="207"/>
      <c r="F197" s="207"/>
      <c r="G197" s="208"/>
      <c r="H197" s="209">
        <v>0</v>
      </c>
      <c r="I197" s="210"/>
      <c r="J197" s="58">
        <f t="shared" si="9"/>
        <v>0</v>
      </c>
      <c r="K197" s="59">
        <f t="shared" si="10"/>
        <v>0</v>
      </c>
      <c r="L197" s="60">
        <f t="shared" si="11"/>
        <v>0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x14ac:dyDescent="0.25">
      <c r="A198" s="25">
        <v>193</v>
      </c>
      <c r="B198" s="204"/>
      <c r="C198" s="205" t="str">
        <f t="shared" si="8"/>
        <v/>
      </c>
      <c r="D198" s="211"/>
      <c r="E198" s="207"/>
      <c r="F198" s="207"/>
      <c r="G198" s="208"/>
      <c r="H198" s="209">
        <v>0</v>
      </c>
      <c r="I198" s="210"/>
      <c r="J198" s="58">
        <f t="shared" si="9"/>
        <v>0</v>
      </c>
      <c r="K198" s="59">
        <f t="shared" si="10"/>
        <v>0</v>
      </c>
      <c r="L198" s="60">
        <f t="shared" si="11"/>
        <v>0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x14ac:dyDescent="0.25">
      <c r="A199" s="25">
        <v>194</v>
      </c>
      <c r="B199" s="204"/>
      <c r="C199" s="205" t="str">
        <f t="shared" ref="C199:C262" si="12">IF(B199="","",ROUNDUP(MONTH(B199)/3,0))</f>
        <v/>
      </c>
      <c r="D199" s="211"/>
      <c r="E199" s="207"/>
      <c r="F199" s="207"/>
      <c r="G199" s="208"/>
      <c r="H199" s="209">
        <v>0</v>
      </c>
      <c r="I199" s="210"/>
      <c r="J199" s="58">
        <f t="shared" ref="J199:J262" si="13">IF(I199=21%,H199/100*21,0)</f>
        <v>0</v>
      </c>
      <c r="K199" s="59">
        <f t="shared" ref="K199:K262" si="14">IF(I199=9%,H199/100*9,0)</f>
        <v>0</v>
      </c>
      <c r="L199" s="60">
        <f t="shared" ref="L199:L262" si="15">H199+K199+J199</f>
        <v>0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x14ac:dyDescent="0.25">
      <c r="A200" s="25">
        <v>195</v>
      </c>
      <c r="B200" s="204"/>
      <c r="C200" s="205" t="str">
        <f t="shared" si="12"/>
        <v/>
      </c>
      <c r="D200" s="211"/>
      <c r="E200" s="207"/>
      <c r="F200" s="207"/>
      <c r="G200" s="208"/>
      <c r="H200" s="209">
        <v>0</v>
      </c>
      <c r="I200" s="210"/>
      <c r="J200" s="58">
        <f t="shared" si="13"/>
        <v>0</v>
      </c>
      <c r="K200" s="59">
        <f t="shared" si="14"/>
        <v>0</v>
      </c>
      <c r="L200" s="60">
        <f t="shared" si="15"/>
        <v>0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x14ac:dyDescent="0.25">
      <c r="A201" s="25">
        <v>196</v>
      </c>
      <c r="B201" s="204"/>
      <c r="C201" s="205" t="str">
        <f t="shared" si="12"/>
        <v/>
      </c>
      <c r="D201" s="211"/>
      <c r="E201" s="207"/>
      <c r="F201" s="207"/>
      <c r="G201" s="208"/>
      <c r="H201" s="209">
        <v>0</v>
      </c>
      <c r="I201" s="210"/>
      <c r="J201" s="58">
        <f t="shared" si="13"/>
        <v>0</v>
      </c>
      <c r="K201" s="59">
        <f t="shared" si="14"/>
        <v>0</v>
      </c>
      <c r="L201" s="60">
        <f t="shared" si="15"/>
        <v>0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x14ac:dyDescent="0.25">
      <c r="A202" s="25">
        <v>197</v>
      </c>
      <c r="B202" s="204"/>
      <c r="C202" s="205" t="str">
        <f t="shared" si="12"/>
        <v/>
      </c>
      <c r="D202" s="211"/>
      <c r="E202" s="207"/>
      <c r="F202" s="207"/>
      <c r="G202" s="208"/>
      <c r="H202" s="209">
        <v>0</v>
      </c>
      <c r="I202" s="210"/>
      <c r="J202" s="58">
        <f t="shared" si="13"/>
        <v>0</v>
      </c>
      <c r="K202" s="59">
        <f t="shared" si="14"/>
        <v>0</v>
      </c>
      <c r="L202" s="60">
        <f t="shared" si="15"/>
        <v>0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x14ac:dyDescent="0.25">
      <c r="A203" s="25">
        <v>198</v>
      </c>
      <c r="B203" s="204"/>
      <c r="C203" s="205" t="str">
        <f t="shared" si="12"/>
        <v/>
      </c>
      <c r="D203" s="211"/>
      <c r="E203" s="207"/>
      <c r="F203" s="207"/>
      <c r="G203" s="208"/>
      <c r="H203" s="209">
        <v>0</v>
      </c>
      <c r="I203" s="210"/>
      <c r="J203" s="58">
        <f t="shared" si="13"/>
        <v>0</v>
      </c>
      <c r="K203" s="59">
        <f t="shared" si="14"/>
        <v>0</v>
      </c>
      <c r="L203" s="60">
        <f t="shared" si="15"/>
        <v>0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x14ac:dyDescent="0.25">
      <c r="A204" s="25">
        <v>199</v>
      </c>
      <c r="B204" s="204"/>
      <c r="C204" s="205" t="str">
        <f t="shared" si="12"/>
        <v/>
      </c>
      <c r="D204" s="211"/>
      <c r="E204" s="207"/>
      <c r="F204" s="207"/>
      <c r="G204" s="208"/>
      <c r="H204" s="209">
        <v>0</v>
      </c>
      <c r="I204" s="210"/>
      <c r="J204" s="58">
        <f t="shared" si="13"/>
        <v>0</v>
      </c>
      <c r="K204" s="59">
        <f t="shared" si="14"/>
        <v>0</v>
      </c>
      <c r="L204" s="60">
        <f t="shared" si="15"/>
        <v>0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x14ac:dyDescent="0.25">
      <c r="A205" s="25">
        <v>200</v>
      </c>
      <c r="B205" s="204"/>
      <c r="C205" s="205" t="str">
        <f t="shared" si="12"/>
        <v/>
      </c>
      <c r="D205" s="211"/>
      <c r="E205" s="207"/>
      <c r="F205" s="207"/>
      <c r="G205" s="208"/>
      <c r="H205" s="209">
        <v>0</v>
      </c>
      <c r="I205" s="210"/>
      <c r="J205" s="58">
        <f t="shared" si="13"/>
        <v>0</v>
      </c>
      <c r="K205" s="59">
        <f t="shared" si="14"/>
        <v>0</v>
      </c>
      <c r="L205" s="60">
        <f t="shared" si="15"/>
        <v>0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x14ac:dyDescent="0.25">
      <c r="A206" s="25">
        <v>201</v>
      </c>
      <c r="B206" s="204"/>
      <c r="C206" s="205" t="str">
        <f t="shared" si="12"/>
        <v/>
      </c>
      <c r="D206" s="211"/>
      <c r="E206" s="207"/>
      <c r="F206" s="207"/>
      <c r="G206" s="208"/>
      <c r="H206" s="209">
        <v>0</v>
      </c>
      <c r="I206" s="210"/>
      <c r="J206" s="58">
        <f t="shared" si="13"/>
        <v>0</v>
      </c>
      <c r="K206" s="59">
        <f t="shared" si="14"/>
        <v>0</v>
      </c>
      <c r="L206" s="60">
        <f t="shared" si="15"/>
        <v>0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x14ac:dyDescent="0.25">
      <c r="A207" s="25">
        <v>202</v>
      </c>
      <c r="B207" s="204"/>
      <c r="C207" s="205" t="str">
        <f t="shared" si="12"/>
        <v/>
      </c>
      <c r="D207" s="211"/>
      <c r="E207" s="207"/>
      <c r="F207" s="207"/>
      <c r="G207" s="208"/>
      <c r="H207" s="209">
        <v>0</v>
      </c>
      <c r="I207" s="210"/>
      <c r="J207" s="58">
        <f t="shared" si="13"/>
        <v>0</v>
      </c>
      <c r="K207" s="59">
        <f t="shared" si="14"/>
        <v>0</v>
      </c>
      <c r="L207" s="60">
        <f t="shared" si="15"/>
        <v>0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x14ac:dyDescent="0.25">
      <c r="A208" s="25">
        <v>203</v>
      </c>
      <c r="B208" s="204"/>
      <c r="C208" s="205" t="str">
        <f t="shared" si="12"/>
        <v/>
      </c>
      <c r="D208" s="211"/>
      <c r="E208" s="207"/>
      <c r="F208" s="207"/>
      <c r="G208" s="208"/>
      <c r="H208" s="209">
        <v>0</v>
      </c>
      <c r="I208" s="210"/>
      <c r="J208" s="58">
        <f t="shared" si="13"/>
        <v>0</v>
      </c>
      <c r="K208" s="59">
        <f t="shared" si="14"/>
        <v>0</v>
      </c>
      <c r="L208" s="60">
        <f t="shared" si="15"/>
        <v>0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x14ac:dyDescent="0.25">
      <c r="A209" s="25">
        <v>204</v>
      </c>
      <c r="B209" s="204"/>
      <c r="C209" s="205" t="str">
        <f t="shared" si="12"/>
        <v/>
      </c>
      <c r="D209" s="211"/>
      <c r="E209" s="207"/>
      <c r="F209" s="207"/>
      <c r="G209" s="208"/>
      <c r="H209" s="209">
        <v>0</v>
      </c>
      <c r="I209" s="210"/>
      <c r="J209" s="58">
        <f t="shared" si="13"/>
        <v>0</v>
      </c>
      <c r="K209" s="59">
        <f t="shared" si="14"/>
        <v>0</v>
      </c>
      <c r="L209" s="60">
        <f t="shared" si="15"/>
        <v>0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x14ac:dyDescent="0.25">
      <c r="A210" s="25">
        <v>205</v>
      </c>
      <c r="B210" s="204"/>
      <c r="C210" s="205" t="str">
        <f t="shared" si="12"/>
        <v/>
      </c>
      <c r="D210" s="211"/>
      <c r="E210" s="207"/>
      <c r="F210" s="207"/>
      <c r="G210" s="208"/>
      <c r="H210" s="209">
        <v>0</v>
      </c>
      <c r="I210" s="210"/>
      <c r="J210" s="58">
        <f t="shared" si="13"/>
        <v>0</v>
      </c>
      <c r="K210" s="59">
        <f t="shared" si="14"/>
        <v>0</v>
      </c>
      <c r="L210" s="60">
        <f t="shared" si="15"/>
        <v>0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x14ac:dyDescent="0.25">
      <c r="A211" s="25">
        <v>206</v>
      </c>
      <c r="B211" s="204"/>
      <c r="C211" s="205" t="str">
        <f t="shared" si="12"/>
        <v/>
      </c>
      <c r="D211" s="211"/>
      <c r="E211" s="207"/>
      <c r="F211" s="207"/>
      <c r="G211" s="208"/>
      <c r="H211" s="209">
        <v>0</v>
      </c>
      <c r="I211" s="210"/>
      <c r="J211" s="58">
        <f t="shared" si="13"/>
        <v>0</v>
      </c>
      <c r="K211" s="59">
        <f t="shared" si="14"/>
        <v>0</v>
      </c>
      <c r="L211" s="60">
        <f t="shared" si="15"/>
        <v>0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x14ac:dyDescent="0.25">
      <c r="A212" s="25">
        <v>207</v>
      </c>
      <c r="B212" s="204"/>
      <c r="C212" s="205" t="str">
        <f t="shared" si="12"/>
        <v/>
      </c>
      <c r="D212" s="211"/>
      <c r="E212" s="207"/>
      <c r="F212" s="207"/>
      <c r="G212" s="208"/>
      <c r="H212" s="209">
        <v>0</v>
      </c>
      <c r="I212" s="210"/>
      <c r="J212" s="58">
        <f t="shared" si="13"/>
        <v>0</v>
      </c>
      <c r="K212" s="59">
        <f t="shared" si="14"/>
        <v>0</v>
      </c>
      <c r="L212" s="60">
        <f t="shared" si="15"/>
        <v>0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x14ac:dyDescent="0.25">
      <c r="A213" s="25">
        <v>208</v>
      </c>
      <c r="B213" s="204"/>
      <c r="C213" s="205" t="str">
        <f t="shared" si="12"/>
        <v/>
      </c>
      <c r="D213" s="211"/>
      <c r="E213" s="207"/>
      <c r="F213" s="207"/>
      <c r="G213" s="208"/>
      <c r="H213" s="209">
        <v>0</v>
      </c>
      <c r="I213" s="210"/>
      <c r="J213" s="58">
        <f t="shared" si="13"/>
        <v>0</v>
      </c>
      <c r="K213" s="59">
        <f t="shared" si="14"/>
        <v>0</v>
      </c>
      <c r="L213" s="60">
        <f t="shared" si="15"/>
        <v>0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x14ac:dyDescent="0.25">
      <c r="A214" s="25">
        <v>209</v>
      </c>
      <c r="B214" s="204"/>
      <c r="C214" s="205" t="str">
        <f t="shared" si="12"/>
        <v/>
      </c>
      <c r="D214" s="211"/>
      <c r="E214" s="207"/>
      <c r="F214" s="207"/>
      <c r="G214" s="208"/>
      <c r="H214" s="209">
        <v>0</v>
      </c>
      <c r="I214" s="210"/>
      <c r="J214" s="58">
        <f t="shared" si="13"/>
        <v>0</v>
      </c>
      <c r="K214" s="59">
        <f t="shared" si="14"/>
        <v>0</v>
      </c>
      <c r="L214" s="60">
        <f t="shared" si="15"/>
        <v>0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x14ac:dyDescent="0.25">
      <c r="A215" s="25">
        <v>210</v>
      </c>
      <c r="B215" s="204"/>
      <c r="C215" s="205" t="str">
        <f t="shared" si="12"/>
        <v/>
      </c>
      <c r="D215" s="211"/>
      <c r="E215" s="207"/>
      <c r="F215" s="207"/>
      <c r="G215" s="208"/>
      <c r="H215" s="209">
        <v>0</v>
      </c>
      <c r="I215" s="210"/>
      <c r="J215" s="58">
        <f t="shared" si="13"/>
        <v>0</v>
      </c>
      <c r="K215" s="59">
        <f t="shared" si="14"/>
        <v>0</v>
      </c>
      <c r="L215" s="60">
        <f t="shared" si="15"/>
        <v>0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x14ac:dyDescent="0.25">
      <c r="A216" s="25">
        <v>211</v>
      </c>
      <c r="B216" s="204"/>
      <c r="C216" s="205" t="str">
        <f t="shared" si="12"/>
        <v/>
      </c>
      <c r="D216" s="211"/>
      <c r="E216" s="207"/>
      <c r="F216" s="207"/>
      <c r="G216" s="208"/>
      <c r="H216" s="209">
        <v>0</v>
      </c>
      <c r="I216" s="210"/>
      <c r="J216" s="58">
        <f t="shared" si="13"/>
        <v>0</v>
      </c>
      <c r="K216" s="59">
        <f t="shared" si="14"/>
        <v>0</v>
      </c>
      <c r="L216" s="60">
        <f t="shared" si="15"/>
        <v>0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x14ac:dyDescent="0.25">
      <c r="A217" s="25">
        <v>212</v>
      </c>
      <c r="B217" s="204"/>
      <c r="C217" s="205" t="str">
        <f t="shared" si="12"/>
        <v/>
      </c>
      <c r="D217" s="211"/>
      <c r="E217" s="207"/>
      <c r="F217" s="207"/>
      <c r="G217" s="208"/>
      <c r="H217" s="209">
        <v>0</v>
      </c>
      <c r="I217" s="210"/>
      <c r="J217" s="58">
        <f t="shared" si="13"/>
        <v>0</v>
      </c>
      <c r="K217" s="59">
        <f t="shared" si="14"/>
        <v>0</v>
      </c>
      <c r="L217" s="60">
        <f t="shared" si="15"/>
        <v>0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x14ac:dyDescent="0.25">
      <c r="A218" s="25">
        <v>213</v>
      </c>
      <c r="B218" s="204"/>
      <c r="C218" s="205" t="str">
        <f t="shared" si="12"/>
        <v/>
      </c>
      <c r="D218" s="211"/>
      <c r="E218" s="207"/>
      <c r="F218" s="207"/>
      <c r="G218" s="208"/>
      <c r="H218" s="209">
        <v>0</v>
      </c>
      <c r="I218" s="210"/>
      <c r="J218" s="58">
        <f t="shared" si="13"/>
        <v>0</v>
      </c>
      <c r="K218" s="59">
        <f t="shared" si="14"/>
        <v>0</v>
      </c>
      <c r="L218" s="60">
        <f t="shared" si="15"/>
        <v>0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x14ac:dyDescent="0.25">
      <c r="A219" s="25">
        <v>214</v>
      </c>
      <c r="B219" s="204"/>
      <c r="C219" s="205" t="str">
        <f t="shared" si="12"/>
        <v/>
      </c>
      <c r="D219" s="211"/>
      <c r="E219" s="207"/>
      <c r="F219" s="207"/>
      <c r="G219" s="208"/>
      <c r="H219" s="209">
        <v>0</v>
      </c>
      <c r="I219" s="210"/>
      <c r="J219" s="58">
        <f t="shared" si="13"/>
        <v>0</v>
      </c>
      <c r="K219" s="59">
        <f t="shared" si="14"/>
        <v>0</v>
      </c>
      <c r="L219" s="60">
        <f t="shared" si="15"/>
        <v>0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x14ac:dyDescent="0.25">
      <c r="A220" s="25">
        <v>215</v>
      </c>
      <c r="B220" s="204"/>
      <c r="C220" s="205" t="str">
        <f t="shared" si="12"/>
        <v/>
      </c>
      <c r="D220" s="211"/>
      <c r="E220" s="207"/>
      <c r="F220" s="207"/>
      <c r="G220" s="208"/>
      <c r="H220" s="209">
        <v>0</v>
      </c>
      <c r="I220" s="210"/>
      <c r="J220" s="58">
        <f t="shared" si="13"/>
        <v>0</v>
      </c>
      <c r="K220" s="59">
        <f t="shared" si="14"/>
        <v>0</v>
      </c>
      <c r="L220" s="60">
        <f t="shared" si="15"/>
        <v>0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x14ac:dyDescent="0.25">
      <c r="A221" s="25">
        <v>216</v>
      </c>
      <c r="B221" s="204"/>
      <c r="C221" s="205" t="str">
        <f t="shared" si="12"/>
        <v/>
      </c>
      <c r="D221" s="211"/>
      <c r="E221" s="207"/>
      <c r="F221" s="207"/>
      <c r="G221" s="208"/>
      <c r="H221" s="209">
        <v>0</v>
      </c>
      <c r="I221" s="210"/>
      <c r="J221" s="58">
        <f t="shared" si="13"/>
        <v>0</v>
      </c>
      <c r="K221" s="59">
        <f t="shared" si="14"/>
        <v>0</v>
      </c>
      <c r="L221" s="60">
        <f t="shared" si="15"/>
        <v>0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x14ac:dyDescent="0.25">
      <c r="A222" s="25">
        <v>217</v>
      </c>
      <c r="B222" s="204"/>
      <c r="C222" s="205" t="str">
        <f t="shared" si="12"/>
        <v/>
      </c>
      <c r="D222" s="211"/>
      <c r="E222" s="207"/>
      <c r="F222" s="207"/>
      <c r="G222" s="208"/>
      <c r="H222" s="209">
        <v>0</v>
      </c>
      <c r="I222" s="210"/>
      <c r="J222" s="58">
        <f t="shared" si="13"/>
        <v>0</v>
      </c>
      <c r="K222" s="59">
        <f t="shared" si="14"/>
        <v>0</v>
      </c>
      <c r="L222" s="60">
        <f t="shared" si="15"/>
        <v>0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x14ac:dyDescent="0.25">
      <c r="A223" s="25">
        <v>218</v>
      </c>
      <c r="B223" s="204"/>
      <c r="C223" s="205" t="str">
        <f t="shared" si="12"/>
        <v/>
      </c>
      <c r="D223" s="211"/>
      <c r="E223" s="207"/>
      <c r="F223" s="207"/>
      <c r="G223" s="208"/>
      <c r="H223" s="209">
        <v>0</v>
      </c>
      <c r="I223" s="210"/>
      <c r="J223" s="58">
        <f t="shared" si="13"/>
        <v>0</v>
      </c>
      <c r="K223" s="59">
        <f t="shared" si="14"/>
        <v>0</v>
      </c>
      <c r="L223" s="60">
        <f t="shared" si="15"/>
        <v>0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x14ac:dyDescent="0.25">
      <c r="A224" s="25">
        <v>219</v>
      </c>
      <c r="B224" s="204"/>
      <c r="C224" s="205" t="str">
        <f t="shared" si="12"/>
        <v/>
      </c>
      <c r="D224" s="211"/>
      <c r="E224" s="207"/>
      <c r="F224" s="207"/>
      <c r="G224" s="208"/>
      <c r="H224" s="209">
        <v>0</v>
      </c>
      <c r="I224" s="210"/>
      <c r="J224" s="58">
        <f t="shared" si="13"/>
        <v>0</v>
      </c>
      <c r="K224" s="59">
        <f t="shared" si="14"/>
        <v>0</v>
      </c>
      <c r="L224" s="60">
        <f t="shared" si="15"/>
        <v>0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x14ac:dyDescent="0.25">
      <c r="A225" s="25">
        <v>220</v>
      </c>
      <c r="B225" s="204"/>
      <c r="C225" s="205" t="str">
        <f t="shared" si="12"/>
        <v/>
      </c>
      <c r="D225" s="211"/>
      <c r="E225" s="207"/>
      <c r="F225" s="207"/>
      <c r="G225" s="208"/>
      <c r="H225" s="209">
        <v>0</v>
      </c>
      <c r="I225" s="210"/>
      <c r="J225" s="58">
        <f t="shared" si="13"/>
        <v>0</v>
      </c>
      <c r="K225" s="59">
        <f t="shared" si="14"/>
        <v>0</v>
      </c>
      <c r="L225" s="60">
        <f t="shared" si="15"/>
        <v>0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x14ac:dyDescent="0.25">
      <c r="A226" s="25">
        <v>221</v>
      </c>
      <c r="B226" s="204"/>
      <c r="C226" s="205" t="str">
        <f t="shared" si="12"/>
        <v/>
      </c>
      <c r="D226" s="211"/>
      <c r="E226" s="207"/>
      <c r="F226" s="207"/>
      <c r="G226" s="208"/>
      <c r="H226" s="209">
        <v>0</v>
      </c>
      <c r="I226" s="210"/>
      <c r="J226" s="58">
        <f t="shared" si="13"/>
        <v>0</v>
      </c>
      <c r="K226" s="59">
        <f t="shared" si="14"/>
        <v>0</v>
      </c>
      <c r="L226" s="60">
        <f t="shared" si="15"/>
        <v>0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x14ac:dyDescent="0.25">
      <c r="A227" s="25">
        <v>222</v>
      </c>
      <c r="B227" s="204"/>
      <c r="C227" s="205" t="str">
        <f t="shared" si="12"/>
        <v/>
      </c>
      <c r="D227" s="211"/>
      <c r="E227" s="207"/>
      <c r="F227" s="207"/>
      <c r="G227" s="208"/>
      <c r="H227" s="209">
        <v>0</v>
      </c>
      <c r="I227" s="210"/>
      <c r="J227" s="58">
        <f t="shared" si="13"/>
        <v>0</v>
      </c>
      <c r="K227" s="59">
        <f t="shared" si="14"/>
        <v>0</v>
      </c>
      <c r="L227" s="60">
        <f t="shared" si="15"/>
        <v>0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x14ac:dyDescent="0.25">
      <c r="A228" s="25">
        <v>223</v>
      </c>
      <c r="B228" s="204"/>
      <c r="C228" s="205" t="str">
        <f t="shared" si="12"/>
        <v/>
      </c>
      <c r="D228" s="211"/>
      <c r="E228" s="207"/>
      <c r="F228" s="207"/>
      <c r="G228" s="208"/>
      <c r="H228" s="209">
        <v>0</v>
      </c>
      <c r="I228" s="210"/>
      <c r="J228" s="58">
        <f t="shared" si="13"/>
        <v>0</v>
      </c>
      <c r="K228" s="59">
        <f t="shared" si="14"/>
        <v>0</v>
      </c>
      <c r="L228" s="60">
        <f t="shared" si="15"/>
        <v>0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x14ac:dyDescent="0.25">
      <c r="A229" s="25">
        <v>224</v>
      </c>
      <c r="B229" s="204"/>
      <c r="C229" s="205" t="str">
        <f t="shared" si="12"/>
        <v/>
      </c>
      <c r="D229" s="211"/>
      <c r="E229" s="207"/>
      <c r="F229" s="207"/>
      <c r="G229" s="208"/>
      <c r="H229" s="209">
        <v>0</v>
      </c>
      <c r="I229" s="210"/>
      <c r="J229" s="58">
        <f t="shared" si="13"/>
        <v>0</v>
      </c>
      <c r="K229" s="59">
        <f t="shared" si="14"/>
        <v>0</v>
      </c>
      <c r="L229" s="60">
        <f t="shared" si="15"/>
        <v>0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x14ac:dyDescent="0.25">
      <c r="A230" s="25">
        <v>225</v>
      </c>
      <c r="B230" s="204"/>
      <c r="C230" s="205" t="str">
        <f t="shared" si="12"/>
        <v/>
      </c>
      <c r="D230" s="211"/>
      <c r="E230" s="207"/>
      <c r="F230" s="207"/>
      <c r="G230" s="208"/>
      <c r="H230" s="209">
        <v>0</v>
      </c>
      <c r="I230" s="210"/>
      <c r="J230" s="58">
        <f t="shared" si="13"/>
        <v>0</v>
      </c>
      <c r="K230" s="59">
        <f t="shared" si="14"/>
        <v>0</v>
      </c>
      <c r="L230" s="60">
        <f t="shared" si="15"/>
        <v>0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x14ac:dyDescent="0.25">
      <c r="A231" s="25">
        <v>226</v>
      </c>
      <c r="B231" s="204"/>
      <c r="C231" s="205" t="str">
        <f t="shared" si="12"/>
        <v/>
      </c>
      <c r="D231" s="211"/>
      <c r="E231" s="207"/>
      <c r="F231" s="207"/>
      <c r="G231" s="208"/>
      <c r="H231" s="209">
        <v>0</v>
      </c>
      <c r="I231" s="210"/>
      <c r="J231" s="58">
        <f t="shared" si="13"/>
        <v>0</v>
      </c>
      <c r="K231" s="59">
        <f t="shared" si="14"/>
        <v>0</v>
      </c>
      <c r="L231" s="60">
        <f t="shared" si="15"/>
        <v>0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x14ac:dyDescent="0.25">
      <c r="A232" s="25">
        <v>227</v>
      </c>
      <c r="B232" s="204"/>
      <c r="C232" s="205" t="str">
        <f t="shared" si="12"/>
        <v/>
      </c>
      <c r="D232" s="211"/>
      <c r="E232" s="207"/>
      <c r="F232" s="207"/>
      <c r="G232" s="208"/>
      <c r="H232" s="209">
        <v>0</v>
      </c>
      <c r="I232" s="210"/>
      <c r="J232" s="58">
        <f t="shared" si="13"/>
        <v>0</v>
      </c>
      <c r="K232" s="59">
        <f t="shared" si="14"/>
        <v>0</v>
      </c>
      <c r="L232" s="60">
        <f t="shared" si="15"/>
        <v>0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x14ac:dyDescent="0.25">
      <c r="A233" s="25">
        <v>228</v>
      </c>
      <c r="B233" s="204"/>
      <c r="C233" s="205" t="str">
        <f t="shared" si="12"/>
        <v/>
      </c>
      <c r="D233" s="211"/>
      <c r="E233" s="207"/>
      <c r="F233" s="207"/>
      <c r="G233" s="208"/>
      <c r="H233" s="209">
        <v>0</v>
      </c>
      <c r="I233" s="210"/>
      <c r="J233" s="58">
        <f t="shared" si="13"/>
        <v>0</v>
      </c>
      <c r="K233" s="59">
        <f t="shared" si="14"/>
        <v>0</v>
      </c>
      <c r="L233" s="60">
        <f t="shared" si="15"/>
        <v>0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x14ac:dyDescent="0.25">
      <c r="A234" s="25">
        <v>229</v>
      </c>
      <c r="B234" s="204"/>
      <c r="C234" s="205" t="str">
        <f t="shared" si="12"/>
        <v/>
      </c>
      <c r="D234" s="211"/>
      <c r="E234" s="207"/>
      <c r="F234" s="207"/>
      <c r="G234" s="208"/>
      <c r="H234" s="209">
        <v>0</v>
      </c>
      <c r="I234" s="210"/>
      <c r="J234" s="58">
        <f t="shared" si="13"/>
        <v>0</v>
      </c>
      <c r="K234" s="59">
        <f t="shared" si="14"/>
        <v>0</v>
      </c>
      <c r="L234" s="60">
        <f t="shared" si="15"/>
        <v>0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x14ac:dyDescent="0.25">
      <c r="A235" s="25">
        <v>230</v>
      </c>
      <c r="B235" s="204"/>
      <c r="C235" s="205" t="str">
        <f t="shared" si="12"/>
        <v/>
      </c>
      <c r="D235" s="211"/>
      <c r="E235" s="207"/>
      <c r="F235" s="207"/>
      <c r="G235" s="208"/>
      <c r="H235" s="209">
        <v>0</v>
      </c>
      <c r="I235" s="210"/>
      <c r="J235" s="58">
        <f t="shared" si="13"/>
        <v>0</v>
      </c>
      <c r="K235" s="59">
        <f t="shared" si="14"/>
        <v>0</v>
      </c>
      <c r="L235" s="60">
        <f t="shared" si="15"/>
        <v>0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x14ac:dyDescent="0.25">
      <c r="A236" s="25">
        <v>231</v>
      </c>
      <c r="B236" s="204"/>
      <c r="C236" s="205" t="str">
        <f t="shared" si="12"/>
        <v/>
      </c>
      <c r="D236" s="211"/>
      <c r="E236" s="207"/>
      <c r="F236" s="207"/>
      <c r="G236" s="208"/>
      <c r="H236" s="209">
        <v>0</v>
      </c>
      <c r="I236" s="210"/>
      <c r="J236" s="58">
        <f t="shared" si="13"/>
        <v>0</v>
      </c>
      <c r="K236" s="59">
        <f t="shared" si="14"/>
        <v>0</v>
      </c>
      <c r="L236" s="60">
        <f t="shared" si="15"/>
        <v>0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x14ac:dyDescent="0.25">
      <c r="A237" s="25">
        <v>232</v>
      </c>
      <c r="B237" s="204"/>
      <c r="C237" s="205" t="str">
        <f t="shared" si="12"/>
        <v/>
      </c>
      <c r="D237" s="211"/>
      <c r="E237" s="207"/>
      <c r="F237" s="207"/>
      <c r="G237" s="208"/>
      <c r="H237" s="209">
        <v>0</v>
      </c>
      <c r="I237" s="210"/>
      <c r="J237" s="58">
        <f t="shared" si="13"/>
        <v>0</v>
      </c>
      <c r="K237" s="59">
        <f t="shared" si="14"/>
        <v>0</v>
      </c>
      <c r="L237" s="60">
        <f t="shared" si="15"/>
        <v>0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x14ac:dyDescent="0.25">
      <c r="A238" s="25">
        <v>233</v>
      </c>
      <c r="B238" s="204"/>
      <c r="C238" s="205" t="str">
        <f t="shared" si="12"/>
        <v/>
      </c>
      <c r="D238" s="211"/>
      <c r="E238" s="207"/>
      <c r="F238" s="207"/>
      <c r="G238" s="208"/>
      <c r="H238" s="209">
        <v>0</v>
      </c>
      <c r="I238" s="210"/>
      <c r="J238" s="58">
        <f t="shared" si="13"/>
        <v>0</v>
      </c>
      <c r="K238" s="59">
        <f t="shared" si="14"/>
        <v>0</v>
      </c>
      <c r="L238" s="60">
        <f t="shared" si="15"/>
        <v>0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x14ac:dyDescent="0.25">
      <c r="A239" s="25">
        <v>234</v>
      </c>
      <c r="B239" s="204"/>
      <c r="C239" s="205" t="str">
        <f t="shared" si="12"/>
        <v/>
      </c>
      <c r="D239" s="211"/>
      <c r="E239" s="207"/>
      <c r="F239" s="207"/>
      <c r="G239" s="208"/>
      <c r="H239" s="209">
        <v>0</v>
      </c>
      <c r="I239" s="210"/>
      <c r="J239" s="58">
        <f t="shared" si="13"/>
        <v>0</v>
      </c>
      <c r="K239" s="59">
        <f t="shared" si="14"/>
        <v>0</v>
      </c>
      <c r="L239" s="60">
        <f t="shared" si="15"/>
        <v>0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x14ac:dyDescent="0.25">
      <c r="A240" s="25">
        <v>235</v>
      </c>
      <c r="B240" s="204"/>
      <c r="C240" s="205" t="str">
        <f t="shared" si="12"/>
        <v/>
      </c>
      <c r="D240" s="211"/>
      <c r="E240" s="207"/>
      <c r="F240" s="207"/>
      <c r="G240" s="208"/>
      <c r="H240" s="209">
        <v>0</v>
      </c>
      <c r="I240" s="210"/>
      <c r="J240" s="58">
        <f t="shared" si="13"/>
        <v>0</v>
      </c>
      <c r="K240" s="59">
        <f t="shared" si="14"/>
        <v>0</v>
      </c>
      <c r="L240" s="60">
        <f t="shared" si="15"/>
        <v>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x14ac:dyDescent="0.25">
      <c r="A241" s="25">
        <v>236</v>
      </c>
      <c r="B241" s="204"/>
      <c r="C241" s="205" t="str">
        <f t="shared" si="12"/>
        <v/>
      </c>
      <c r="D241" s="211"/>
      <c r="E241" s="207"/>
      <c r="F241" s="207"/>
      <c r="G241" s="208"/>
      <c r="H241" s="209">
        <v>0</v>
      </c>
      <c r="I241" s="210"/>
      <c r="J241" s="58">
        <f t="shared" si="13"/>
        <v>0</v>
      </c>
      <c r="K241" s="59">
        <f t="shared" si="14"/>
        <v>0</v>
      </c>
      <c r="L241" s="60">
        <f t="shared" si="15"/>
        <v>0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x14ac:dyDescent="0.25">
      <c r="A242" s="25">
        <v>237</v>
      </c>
      <c r="B242" s="204"/>
      <c r="C242" s="205" t="str">
        <f t="shared" si="12"/>
        <v/>
      </c>
      <c r="D242" s="211"/>
      <c r="E242" s="207"/>
      <c r="F242" s="207"/>
      <c r="G242" s="208"/>
      <c r="H242" s="209">
        <v>0</v>
      </c>
      <c r="I242" s="210"/>
      <c r="J242" s="58">
        <f t="shared" si="13"/>
        <v>0</v>
      </c>
      <c r="K242" s="59">
        <f t="shared" si="14"/>
        <v>0</v>
      </c>
      <c r="L242" s="60">
        <f t="shared" si="15"/>
        <v>0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x14ac:dyDescent="0.25">
      <c r="A243" s="25">
        <v>238</v>
      </c>
      <c r="B243" s="204"/>
      <c r="C243" s="205" t="str">
        <f t="shared" si="12"/>
        <v/>
      </c>
      <c r="D243" s="211"/>
      <c r="E243" s="207"/>
      <c r="F243" s="207"/>
      <c r="G243" s="208"/>
      <c r="H243" s="209">
        <v>0</v>
      </c>
      <c r="I243" s="210"/>
      <c r="J243" s="58">
        <f t="shared" si="13"/>
        <v>0</v>
      </c>
      <c r="K243" s="59">
        <f t="shared" si="14"/>
        <v>0</v>
      </c>
      <c r="L243" s="60">
        <f t="shared" si="15"/>
        <v>0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x14ac:dyDescent="0.25">
      <c r="A244" s="25">
        <v>239</v>
      </c>
      <c r="B244" s="204"/>
      <c r="C244" s="205" t="str">
        <f t="shared" si="12"/>
        <v/>
      </c>
      <c r="D244" s="211"/>
      <c r="E244" s="207"/>
      <c r="F244" s="207"/>
      <c r="G244" s="208"/>
      <c r="H244" s="209">
        <v>0</v>
      </c>
      <c r="I244" s="210"/>
      <c r="J244" s="58">
        <f t="shared" si="13"/>
        <v>0</v>
      </c>
      <c r="K244" s="59">
        <f t="shared" si="14"/>
        <v>0</v>
      </c>
      <c r="L244" s="60">
        <f t="shared" si="15"/>
        <v>0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x14ac:dyDescent="0.25">
      <c r="A245" s="25">
        <v>240</v>
      </c>
      <c r="B245" s="204"/>
      <c r="C245" s="205" t="str">
        <f t="shared" si="12"/>
        <v/>
      </c>
      <c r="D245" s="211"/>
      <c r="E245" s="207"/>
      <c r="F245" s="207"/>
      <c r="G245" s="208"/>
      <c r="H245" s="209">
        <v>0</v>
      </c>
      <c r="I245" s="210"/>
      <c r="J245" s="58">
        <f t="shared" si="13"/>
        <v>0</v>
      </c>
      <c r="K245" s="59">
        <f t="shared" si="14"/>
        <v>0</v>
      </c>
      <c r="L245" s="60">
        <f t="shared" si="15"/>
        <v>0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x14ac:dyDescent="0.25">
      <c r="A246" s="25">
        <v>241</v>
      </c>
      <c r="B246" s="204"/>
      <c r="C246" s="205" t="str">
        <f t="shared" si="12"/>
        <v/>
      </c>
      <c r="D246" s="211"/>
      <c r="E246" s="207"/>
      <c r="F246" s="207"/>
      <c r="G246" s="208"/>
      <c r="H246" s="209">
        <v>0</v>
      </c>
      <c r="I246" s="210"/>
      <c r="J246" s="58">
        <f t="shared" si="13"/>
        <v>0</v>
      </c>
      <c r="K246" s="59">
        <f t="shared" si="14"/>
        <v>0</v>
      </c>
      <c r="L246" s="60">
        <f t="shared" si="15"/>
        <v>0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x14ac:dyDescent="0.25">
      <c r="A247" s="25">
        <v>242</v>
      </c>
      <c r="B247" s="204"/>
      <c r="C247" s="205" t="str">
        <f t="shared" si="12"/>
        <v/>
      </c>
      <c r="D247" s="211"/>
      <c r="E247" s="207"/>
      <c r="F247" s="207"/>
      <c r="G247" s="208"/>
      <c r="H247" s="209">
        <v>0</v>
      </c>
      <c r="I247" s="210"/>
      <c r="J247" s="58">
        <f t="shared" si="13"/>
        <v>0</v>
      </c>
      <c r="K247" s="59">
        <f t="shared" si="14"/>
        <v>0</v>
      </c>
      <c r="L247" s="60">
        <f t="shared" si="15"/>
        <v>0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x14ac:dyDescent="0.25">
      <c r="A248" s="25">
        <v>243</v>
      </c>
      <c r="B248" s="204"/>
      <c r="C248" s="205" t="str">
        <f t="shared" si="12"/>
        <v/>
      </c>
      <c r="D248" s="211"/>
      <c r="E248" s="207"/>
      <c r="F248" s="207"/>
      <c r="G248" s="208"/>
      <c r="H248" s="209">
        <v>0</v>
      </c>
      <c r="I248" s="210"/>
      <c r="J248" s="58">
        <f t="shared" si="13"/>
        <v>0</v>
      </c>
      <c r="K248" s="59">
        <f t="shared" si="14"/>
        <v>0</v>
      </c>
      <c r="L248" s="60">
        <f t="shared" si="15"/>
        <v>0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x14ac:dyDescent="0.25">
      <c r="A249" s="25">
        <v>244</v>
      </c>
      <c r="B249" s="204"/>
      <c r="C249" s="205" t="str">
        <f t="shared" si="12"/>
        <v/>
      </c>
      <c r="D249" s="211"/>
      <c r="E249" s="207"/>
      <c r="F249" s="207"/>
      <c r="G249" s="208"/>
      <c r="H249" s="209">
        <v>0</v>
      </c>
      <c r="I249" s="210"/>
      <c r="J249" s="58">
        <f t="shared" si="13"/>
        <v>0</v>
      </c>
      <c r="K249" s="59">
        <f t="shared" si="14"/>
        <v>0</v>
      </c>
      <c r="L249" s="60">
        <f t="shared" si="15"/>
        <v>0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x14ac:dyDescent="0.25">
      <c r="A250" s="25">
        <v>245</v>
      </c>
      <c r="B250" s="204"/>
      <c r="C250" s="205" t="str">
        <f t="shared" si="12"/>
        <v/>
      </c>
      <c r="D250" s="211"/>
      <c r="E250" s="207"/>
      <c r="F250" s="207"/>
      <c r="G250" s="208"/>
      <c r="H250" s="209">
        <v>0</v>
      </c>
      <c r="I250" s="210"/>
      <c r="J250" s="58">
        <f t="shared" si="13"/>
        <v>0</v>
      </c>
      <c r="K250" s="59">
        <f t="shared" si="14"/>
        <v>0</v>
      </c>
      <c r="L250" s="60">
        <f t="shared" si="15"/>
        <v>0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x14ac:dyDescent="0.25">
      <c r="A251" s="25">
        <v>246</v>
      </c>
      <c r="B251" s="204"/>
      <c r="C251" s="205" t="str">
        <f t="shared" si="12"/>
        <v/>
      </c>
      <c r="D251" s="211"/>
      <c r="E251" s="207"/>
      <c r="F251" s="207"/>
      <c r="G251" s="208"/>
      <c r="H251" s="209">
        <v>0</v>
      </c>
      <c r="I251" s="210"/>
      <c r="J251" s="58">
        <f t="shared" si="13"/>
        <v>0</v>
      </c>
      <c r="K251" s="59">
        <f t="shared" si="14"/>
        <v>0</v>
      </c>
      <c r="L251" s="60">
        <f t="shared" si="15"/>
        <v>0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x14ac:dyDescent="0.25">
      <c r="A252" s="25">
        <v>247</v>
      </c>
      <c r="B252" s="204"/>
      <c r="C252" s="205" t="str">
        <f t="shared" si="12"/>
        <v/>
      </c>
      <c r="D252" s="211"/>
      <c r="E252" s="207"/>
      <c r="F252" s="207"/>
      <c r="G252" s="208"/>
      <c r="H252" s="209">
        <v>0</v>
      </c>
      <c r="I252" s="210"/>
      <c r="J252" s="58">
        <f t="shared" si="13"/>
        <v>0</v>
      </c>
      <c r="K252" s="59">
        <f t="shared" si="14"/>
        <v>0</v>
      </c>
      <c r="L252" s="60">
        <f t="shared" si="15"/>
        <v>0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x14ac:dyDescent="0.25">
      <c r="A253" s="25">
        <v>248</v>
      </c>
      <c r="B253" s="204"/>
      <c r="C253" s="205" t="str">
        <f t="shared" si="12"/>
        <v/>
      </c>
      <c r="D253" s="211"/>
      <c r="E253" s="207"/>
      <c r="F253" s="207"/>
      <c r="G253" s="208"/>
      <c r="H253" s="209">
        <v>0</v>
      </c>
      <c r="I253" s="210"/>
      <c r="J253" s="58">
        <f t="shared" si="13"/>
        <v>0</v>
      </c>
      <c r="K253" s="59">
        <f t="shared" si="14"/>
        <v>0</v>
      </c>
      <c r="L253" s="60">
        <f t="shared" si="15"/>
        <v>0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x14ac:dyDescent="0.25">
      <c r="A254" s="25">
        <v>249</v>
      </c>
      <c r="B254" s="204"/>
      <c r="C254" s="205" t="str">
        <f t="shared" si="12"/>
        <v/>
      </c>
      <c r="D254" s="211"/>
      <c r="E254" s="207"/>
      <c r="F254" s="207"/>
      <c r="G254" s="208"/>
      <c r="H254" s="209">
        <v>0</v>
      </c>
      <c r="I254" s="210"/>
      <c r="J254" s="58">
        <f t="shared" si="13"/>
        <v>0</v>
      </c>
      <c r="K254" s="59">
        <f t="shared" si="14"/>
        <v>0</v>
      </c>
      <c r="L254" s="60">
        <f t="shared" si="15"/>
        <v>0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x14ac:dyDescent="0.25">
      <c r="A255" s="25">
        <v>250</v>
      </c>
      <c r="B255" s="204"/>
      <c r="C255" s="205" t="str">
        <f t="shared" si="12"/>
        <v/>
      </c>
      <c r="D255" s="211"/>
      <c r="E255" s="207"/>
      <c r="F255" s="207"/>
      <c r="G255" s="208"/>
      <c r="H255" s="209">
        <v>0</v>
      </c>
      <c r="I255" s="210"/>
      <c r="J255" s="58">
        <f t="shared" si="13"/>
        <v>0</v>
      </c>
      <c r="K255" s="59">
        <f t="shared" si="14"/>
        <v>0</v>
      </c>
      <c r="L255" s="60">
        <f t="shared" si="15"/>
        <v>0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x14ac:dyDescent="0.25">
      <c r="A256" s="25">
        <v>251</v>
      </c>
      <c r="B256" s="204"/>
      <c r="C256" s="205" t="str">
        <f t="shared" si="12"/>
        <v/>
      </c>
      <c r="D256" s="211"/>
      <c r="E256" s="207"/>
      <c r="F256" s="207"/>
      <c r="G256" s="208"/>
      <c r="H256" s="209">
        <v>0</v>
      </c>
      <c r="I256" s="210"/>
      <c r="J256" s="58">
        <f t="shared" si="13"/>
        <v>0</v>
      </c>
      <c r="K256" s="59">
        <f t="shared" si="14"/>
        <v>0</v>
      </c>
      <c r="L256" s="60">
        <f t="shared" si="15"/>
        <v>0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x14ac:dyDescent="0.25">
      <c r="A257" s="25">
        <v>252</v>
      </c>
      <c r="B257" s="204"/>
      <c r="C257" s="205" t="str">
        <f t="shared" si="12"/>
        <v/>
      </c>
      <c r="D257" s="211"/>
      <c r="E257" s="207"/>
      <c r="F257" s="207"/>
      <c r="G257" s="208"/>
      <c r="H257" s="209">
        <v>0</v>
      </c>
      <c r="I257" s="210"/>
      <c r="J257" s="58">
        <f t="shared" si="13"/>
        <v>0</v>
      </c>
      <c r="K257" s="59">
        <f t="shared" si="14"/>
        <v>0</v>
      </c>
      <c r="L257" s="60">
        <f t="shared" si="15"/>
        <v>0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x14ac:dyDescent="0.25">
      <c r="A258" s="25">
        <v>253</v>
      </c>
      <c r="B258" s="204"/>
      <c r="C258" s="205" t="str">
        <f t="shared" si="12"/>
        <v/>
      </c>
      <c r="D258" s="211"/>
      <c r="E258" s="207"/>
      <c r="F258" s="207"/>
      <c r="G258" s="208"/>
      <c r="H258" s="209">
        <v>0</v>
      </c>
      <c r="I258" s="210"/>
      <c r="J258" s="58">
        <f t="shared" si="13"/>
        <v>0</v>
      </c>
      <c r="K258" s="59">
        <f t="shared" si="14"/>
        <v>0</v>
      </c>
      <c r="L258" s="60">
        <f t="shared" si="15"/>
        <v>0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x14ac:dyDescent="0.25">
      <c r="A259" s="25">
        <v>254</v>
      </c>
      <c r="B259" s="204"/>
      <c r="C259" s="205" t="str">
        <f t="shared" si="12"/>
        <v/>
      </c>
      <c r="D259" s="211"/>
      <c r="E259" s="207"/>
      <c r="F259" s="207"/>
      <c r="G259" s="208"/>
      <c r="H259" s="209">
        <v>0</v>
      </c>
      <c r="I259" s="210"/>
      <c r="J259" s="58">
        <f t="shared" si="13"/>
        <v>0</v>
      </c>
      <c r="K259" s="59">
        <f t="shared" si="14"/>
        <v>0</v>
      </c>
      <c r="L259" s="60">
        <f t="shared" si="15"/>
        <v>0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x14ac:dyDescent="0.25">
      <c r="A260" s="25">
        <v>255</v>
      </c>
      <c r="B260" s="204"/>
      <c r="C260" s="205" t="str">
        <f t="shared" si="12"/>
        <v/>
      </c>
      <c r="D260" s="211"/>
      <c r="E260" s="207"/>
      <c r="F260" s="207"/>
      <c r="G260" s="208"/>
      <c r="H260" s="209">
        <v>0</v>
      </c>
      <c r="I260" s="210"/>
      <c r="J260" s="58">
        <f t="shared" si="13"/>
        <v>0</v>
      </c>
      <c r="K260" s="59">
        <f t="shared" si="14"/>
        <v>0</v>
      </c>
      <c r="L260" s="60">
        <f t="shared" si="15"/>
        <v>0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x14ac:dyDescent="0.25">
      <c r="A261" s="25">
        <v>256</v>
      </c>
      <c r="B261" s="204"/>
      <c r="C261" s="205" t="str">
        <f t="shared" si="12"/>
        <v/>
      </c>
      <c r="D261" s="211"/>
      <c r="E261" s="207"/>
      <c r="F261" s="207"/>
      <c r="G261" s="208"/>
      <c r="H261" s="209">
        <v>0</v>
      </c>
      <c r="I261" s="210"/>
      <c r="J261" s="58">
        <f t="shared" si="13"/>
        <v>0</v>
      </c>
      <c r="K261" s="59">
        <f t="shared" si="14"/>
        <v>0</v>
      </c>
      <c r="L261" s="60">
        <f t="shared" si="15"/>
        <v>0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x14ac:dyDescent="0.25">
      <c r="A262" s="25">
        <v>257</v>
      </c>
      <c r="B262" s="204"/>
      <c r="C262" s="205" t="str">
        <f t="shared" si="12"/>
        <v/>
      </c>
      <c r="D262" s="211"/>
      <c r="E262" s="207"/>
      <c r="F262" s="207"/>
      <c r="G262" s="208"/>
      <c r="H262" s="209">
        <v>0</v>
      </c>
      <c r="I262" s="210"/>
      <c r="J262" s="58">
        <f t="shared" si="13"/>
        <v>0</v>
      </c>
      <c r="K262" s="59">
        <f t="shared" si="14"/>
        <v>0</v>
      </c>
      <c r="L262" s="60">
        <f t="shared" si="15"/>
        <v>0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x14ac:dyDescent="0.25">
      <c r="A263" s="25">
        <v>258</v>
      </c>
      <c r="B263" s="204"/>
      <c r="C263" s="205" t="str">
        <f t="shared" ref="C263:C305" si="16">IF(B263="","",ROUNDUP(MONTH(B263)/3,0))</f>
        <v/>
      </c>
      <c r="D263" s="211"/>
      <c r="E263" s="207"/>
      <c r="F263" s="207"/>
      <c r="G263" s="208"/>
      <c r="H263" s="209">
        <v>0</v>
      </c>
      <c r="I263" s="210"/>
      <c r="J263" s="58">
        <f t="shared" ref="J263:J305" si="17">IF(I263=21%,H263/100*21,0)</f>
        <v>0</v>
      </c>
      <c r="K263" s="59">
        <f t="shared" ref="K263:K305" si="18">IF(I263=9%,H263/100*9,0)</f>
        <v>0</v>
      </c>
      <c r="L263" s="60">
        <f t="shared" ref="L263:L305" si="19">H263+K263+J263</f>
        <v>0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x14ac:dyDescent="0.25">
      <c r="A264" s="25">
        <v>259</v>
      </c>
      <c r="B264" s="204"/>
      <c r="C264" s="205" t="str">
        <f t="shared" si="16"/>
        <v/>
      </c>
      <c r="D264" s="211"/>
      <c r="E264" s="207"/>
      <c r="F264" s="207"/>
      <c r="G264" s="208"/>
      <c r="H264" s="209">
        <v>0</v>
      </c>
      <c r="I264" s="210"/>
      <c r="J264" s="58">
        <f t="shared" si="17"/>
        <v>0</v>
      </c>
      <c r="K264" s="59">
        <f t="shared" si="18"/>
        <v>0</v>
      </c>
      <c r="L264" s="60">
        <f t="shared" si="19"/>
        <v>0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x14ac:dyDescent="0.25">
      <c r="A265" s="25">
        <v>260</v>
      </c>
      <c r="B265" s="204"/>
      <c r="C265" s="205" t="str">
        <f t="shared" si="16"/>
        <v/>
      </c>
      <c r="D265" s="211"/>
      <c r="E265" s="207"/>
      <c r="F265" s="207"/>
      <c r="G265" s="208"/>
      <c r="H265" s="209">
        <v>0</v>
      </c>
      <c r="I265" s="210"/>
      <c r="J265" s="58">
        <f t="shared" si="17"/>
        <v>0</v>
      </c>
      <c r="K265" s="59">
        <f t="shared" si="18"/>
        <v>0</v>
      </c>
      <c r="L265" s="60">
        <f t="shared" si="19"/>
        <v>0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x14ac:dyDescent="0.25">
      <c r="A266" s="25">
        <v>261</v>
      </c>
      <c r="B266" s="204"/>
      <c r="C266" s="205" t="str">
        <f t="shared" si="16"/>
        <v/>
      </c>
      <c r="D266" s="211"/>
      <c r="E266" s="207"/>
      <c r="F266" s="207"/>
      <c r="G266" s="208"/>
      <c r="H266" s="209">
        <v>0</v>
      </c>
      <c r="I266" s="210"/>
      <c r="J266" s="58">
        <f t="shared" si="17"/>
        <v>0</v>
      </c>
      <c r="K266" s="59">
        <f t="shared" si="18"/>
        <v>0</v>
      </c>
      <c r="L266" s="60">
        <f t="shared" si="19"/>
        <v>0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x14ac:dyDescent="0.25">
      <c r="A267" s="25">
        <v>262</v>
      </c>
      <c r="B267" s="204"/>
      <c r="C267" s="205" t="str">
        <f t="shared" si="16"/>
        <v/>
      </c>
      <c r="D267" s="211"/>
      <c r="E267" s="207"/>
      <c r="F267" s="207"/>
      <c r="G267" s="208"/>
      <c r="H267" s="209">
        <v>0</v>
      </c>
      <c r="I267" s="210"/>
      <c r="J267" s="58">
        <f t="shared" si="17"/>
        <v>0</v>
      </c>
      <c r="K267" s="59">
        <f t="shared" si="18"/>
        <v>0</v>
      </c>
      <c r="L267" s="60">
        <f t="shared" si="19"/>
        <v>0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x14ac:dyDescent="0.25">
      <c r="A268" s="25">
        <v>263</v>
      </c>
      <c r="B268" s="204"/>
      <c r="C268" s="205" t="str">
        <f t="shared" si="16"/>
        <v/>
      </c>
      <c r="D268" s="211"/>
      <c r="E268" s="207"/>
      <c r="F268" s="207"/>
      <c r="G268" s="208"/>
      <c r="H268" s="209">
        <v>0</v>
      </c>
      <c r="I268" s="210"/>
      <c r="J268" s="58">
        <f t="shared" si="17"/>
        <v>0</v>
      </c>
      <c r="K268" s="59">
        <f t="shared" si="18"/>
        <v>0</v>
      </c>
      <c r="L268" s="60">
        <f t="shared" si="19"/>
        <v>0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x14ac:dyDescent="0.25">
      <c r="A269" s="25">
        <v>264</v>
      </c>
      <c r="B269" s="204"/>
      <c r="C269" s="205" t="str">
        <f t="shared" si="16"/>
        <v/>
      </c>
      <c r="D269" s="211"/>
      <c r="E269" s="207"/>
      <c r="F269" s="207"/>
      <c r="G269" s="208"/>
      <c r="H269" s="209">
        <v>0</v>
      </c>
      <c r="I269" s="210"/>
      <c r="J269" s="58">
        <f t="shared" si="17"/>
        <v>0</v>
      </c>
      <c r="K269" s="59">
        <f t="shared" si="18"/>
        <v>0</v>
      </c>
      <c r="L269" s="60">
        <f t="shared" si="19"/>
        <v>0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x14ac:dyDescent="0.25">
      <c r="A270" s="25">
        <v>265</v>
      </c>
      <c r="B270" s="204"/>
      <c r="C270" s="205" t="str">
        <f t="shared" si="16"/>
        <v/>
      </c>
      <c r="D270" s="211"/>
      <c r="E270" s="207"/>
      <c r="F270" s="207"/>
      <c r="G270" s="208"/>
      <c r="H270" s="209">
        <v>0</v>
      </c>
      <c r="I270" s="210"/>
      <c r="J270" s="58">
        <f t="shared" si="17"/>
        <v>0</v>
      </c>
      <c r="K270" s="59">
        <f t="shared" si="18"/>
        <v>0</v>
      </c>
      <c r="L270" s="60">
        <f t="shared" si="19"/>
        <v>0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x14ac:dyDescent="0.25">
      <c r="A271" s="25">
        <v>266</v>
      </c>
      <c r="B271" s="204"/>
      <c r="C271" s="205" t="str">
        <f t="shared" si="16"/>
        <v/>
      </c>
      <c r="D271" s="211"/>
      <c r="E271" s="207"/>
      <c r="F271" s="207"/>
      <c r="G271" s="208"/>
      <c r="H271" s="209">
        <v>0</v>
      </c>
      <c r="I271" s="210"/>
      <c r="J271" s="58">
        <f t="shared" si="17"/>
        <v>0</v>
      </c>
      <c r="K271" s="59">
        <f t="shared" si="18"/>
        <v>0</v>
      </c>
      <c r="L271" s="60">
        <f t="shared" si="19"/>
        <v>0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x14ac:dyDescent="0.25">
      <c r="A272" s="25">
        <v>267</v>
      </c>
      <c r="B272" s="204"/>
      <c r="C272" s="205" t="str">
        <f t="shared" si="16"/>
        <v/>
      </c>
      <c r="D272" s="211"/>
      <c r="E272" s="207"/>
      <c r="F272" s="207"/>
      <c r="G272" s="208"/>
      <c r="H272" s="209">
        <v>0</v>
      </c>
      <c r="I272" s="210"/>
      <c r="J272" s="58">
        <f t="shared" si="17"/>
        <v>0</v>
      </c>
      <c r="K272" s="59">
        <f t="shared" si="18"/>
        <v>0</v>
      </c>
      <c r="L272" s="60">
        <f t="shared" si="19"/>
        <v>0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x14ac:dyDescent="0.25">
      <c r="A273" s="25">
        <v>268</v>
      </c>
      <c r="B273" s="204"/>
      <c r="C273" s="205" t="str">
        <f t="shared" si="16"/>
        <v/>
      </c>
      <c r="D273" s="211"/>
      <c r="E273" s="207"/>
      <c r="F273" s="207"/>
      <c r="G273" s="208"/>
      <c r="H273" s="209">
        <v>0</v>
      </c>
      <c r="I273" s="210"/>
      <c r="J273" s="58">
        <f t="shared" si="17"/>
        <v>0</v>
      </c>
      <c r="K273" s="59">
        <f t="shared" si="18"/>
        <v>0</v>
      </c>
      <c r="L273" s="60">
        <f t="shared" si="19"/>
        <v>0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x14ac:dyDescent="0.25">
      <c r="A274" s="25">
        <v>269</v>
      </c>
      <c r="B274" s="204"/>
      <c r="C274" s="205" t="str">
        <f t="shared" si="16"/>
        <v/>
      </c>
      <c r="D274" s="211"/>
      <c r="E274" s="207"/>
      <c r="F274" s="207"/>
      <c r="G274" s="208"/>
      <c r="H274" s="209">
        <v>0</v>
      </c>
      <c r="I274" s="210"/>
      <c r="J274" s="58">
        <f t="shared" si="17"/>
        <v>0</v>
      </c>
      <c r="K274" s="59">
        <f t="shared" si="18"/>
        <v>0</v>
      </c>
      <c r="L274" s="60">
        <f t="shared" si="19"/>
        <v>0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x14ac:dyDescent="0.25">
      <c r="A275" s="25">
        <v>270</v>
      </c>
      <c r="B275" s="204"/>
      <c r="C275" s="205" t="str">
        <f t="shared" si="16"/>
        <v/>
      </c>
      <c r="D275" s="211"/>
      <c r="E275" s="207"/>
      <c r="F275" s="207"/>
      <c r="G275" s="208"/>
      <c r="H275" s="209">
        <v>0</v>
      </c>
      <c r="I275" s="210"/>
      <c r="J275" s="58">
        <f t="shared" si="17"/>
        <v>0</v>
      </c>
      <c r="K275" s="59">
        <f t="shared" si="18"/>
        <v>0</v>
      </c>
      <c r="L275" s="60">
        <f t="shared" si="19"/>
        <v>0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x14ac:dyDescent="0.25">
      <c r="A276" s="25">
        <v>271</v>
      </c>
      <c r="B276" s="204"/>
      <c r="C276" s="205" t="str">
        <f t="shared" si="16"/>
        <v/>
      </c>
      <c r="D276" s="211"/>
      <c r="E276" s="207"/>
      <c r="F276" s="207"/>
      <c r="G276" s="208"/>
      <c r="H276" s="209">
        <v>0</v>
      </c>
      <c r="I276" s="210"/>
      <c r="J276" s="58">
        <f t="shared" si="17"/>
        <v>0</v>
      </c>
      <c r="K276" s="59">
        <f t="shared" si="18"/>
        <v>0</v>
      </c>
      <c r="L276" s="60">
        <f t="shared" si="19"/>
        <v>0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x14ac:dyDescent="0.25">
      <c r="A277" s="25">
        <v>272</v>
      </c>
      <c r="B277" s="204"/>
      <c r="C277" s="205" t="str">
        <f t="shared" si="16"/>
        <v/>
      </c>
      <c r="D277" s="211"/>
      <c r="E277" s="207"/>
      <c r="F277" s="207"/>
      <c r="G277" s="208"/>
      <c r="H277" s="209">
        <v>0</v>
      </c>
      <c r="I277" s="210"/>
      <c r="J277" s="58">
        <f t="shared" si="17"/>
        <v>0</v>
      </c>
      <c r="K277" s="59">
        <f t="shared" si="18"/>
        <v>0</v>
      </c>
      <c r="L277" s="60">
        <f t="shared" si="19"/>
        <v>0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x14ac:dyDescent="0.25">
      <c r="A278" s="25">
        <v>273</v>
      </c>
      <c r="B278" s="204"/>
      <c r="C278" s="205" t="str">
        <f t="shared" si="16"/>
        <v/>
      </c>
      <c r="D278" s="211"/>
      <c r="E278" s="207"/>
      <c r="F278" s="207"/>
      <c r="G278" s="208"/>
      <c r="H278" s="209">
        <v>0</v>
      </c>
      <c r="I278" s="210"/>
      <c r="J278" s="58">
        <f t="shared" si="17"/>
        <v>0</v>
      </c>
      <c r="K278" s="59">
        <f t="shared" si="18"/>
        <v>0</v>
      </c>
      <c r="L278" s="60">
        <f t="shared" si="19"/>
        <v>0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x14ac:dyDescent="0.25">
      <c r="A279" s="25">
        <v>274</v>
      </c>
      <c r="B279" s="204"/>
      <c r="C279" s="205" t="str">
        <f t="shared" si="16"/>
        <v/>
      </c>
      <c r="D279" s="211"/>
      <c r="E279" s="207"/>
      <c r="F279" s="207"/>
      <c r="G279" s="208"/>
      <c r="H279" s="209">
        <v>0</v>
      </c>
      <c r="I279" s="210"/>
      <c r="J279" s="58">
        <f t="shared" si="17"/>
        <v>0</v>
      </c>
      <c r="K279" s="59">
        <f t="shared" si="18"/>
        <v>0</v>
      </c>
      <c r="L279" s="60">
        <f t="shared" si="19"/>
        <v>0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x14ac:dyDescent="0.25">
      <c r="A280" s="25">
        <v>275</v>
      </c>
      <c r="B280" s="204"/>
      <c r="C280" s="205" t="str">
        <f t="shared" si="16"/>
        <v/>
      </c>
      <c r="D280" s="211"/>
      <c r="E280" s="207"/>
      <c r="F280" s="207"/>
      <c r="G280" s="208"/>
      <c r="H280" s="209">
        <v>0</v>
      </c>
      <c r="I280" s="210"/>
      <c r="J280" s="58">
        <f t="shared" si="17"/>
        <v>0</v>
      </c>
      <c r="K280" s="59">
        <f t="shared" si="18"/>
        <v>0</v>
      </c>
      <c r="L280" s="60">
        <f t="shared" si="19"/>
        <v>0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x14ac:dyDescent="0.25">
      <c r="A281" s="25">
        <v>276</v>
      </c>
      <c r="B281" s="204"/>
      <c r="C281" s="205" t="str">
        <f t="shared" si="16"/>
        <v/>
      </c>
      <c r="D281" s="211"/>
      <c r="E281" s="207"/>
      <c r="F281" s="207"/>
      <c r="G281" s="208"/>
      <c r="H281" s="209">
        <v>0</v>
      </c>
      <c r="I281" s="210"/>
      <c r="J281" s="58">
        <f t="shared" si="17"/>
        <v>0</v>
      </c>
      <c r="K281" s="59">
        <f t="shared" si="18"/>
        <v>0</v>
      </c>
      <c r="L281" s="60">
        <f t="shared" si="19"/>
        <v>0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x14ac:dyDescent="0.25">
      <c r="A282" s="25">
        <v>277</v>
      </c>
      <c r="B282" s="204"/>
      <c r="C282" s="205" t="str">
        <f t="shared" si="16"/>
        <v/>
      </c>
      <c r="D282" s="211"/>
      <c r="E282" s="207"/>
      <c r="F282" s="207"/>
      <c r="G282" s="208"/>
      <c r="H282" s="209">
        <v>0</v>
      </c>
      <c r="I282" s="210"/>
      <c r="J282" s="58">
        <f t="shared" si="17"/>
        <v>0</v>
      </c>
      <c r="K282" s="59">
        <f t="shared" si="18"/>
        <v>0</v>
      </c>
      <c r="L282" s="60">
        <f t="shared" si="19"/>
        <v>0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x14ac:dyDescent="0.25">
      <c r="A283" s="25">
        <v>278</v>
      </c>
      <c r="B283" s="204"/>
      <c r="C283" s="205" t="str">
        <f t="shared" si="16"/>
        <v/>
      </c>
      <c r="D283" s="211"/>
      <c r="E283" s="207"/>
      <c r="F283" s="207"/>
      <c r="G283" s="208"/>
      <c r="H283" s="209">
        <v>0</v>
      </c>
      <c r="I283" s="210"/>
      <c r="J283" s="58">
        <f t="shared" si="17"/>
        <v>0</v>
      </c>
      <c r="K283" s="59">
        <f t="shared" si="18"/>
        <v>0</v>
      </c>
      <c r="L283" s="60">
        <f t="shared" si="19"/>
        <v>0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x14ac:dyDescent="0.25">
      <c r="A284" s="25">
        <v>279</v>
      </c>
      <c r="B284" s="204"/>
      <c r="C284" s="205" t="str">
        <f t="shared" si="16"/>
        <v/>
      </c>
      <c r="D284" s="211"/>
      <c r="E284" s="207"/>
      <c r="F284" s="207"/>
      <c r="G284" s="208"/>
      <c r="H284" s="209">
        <v>0</v>
      </c>
      <c r="I284" s="210"/>
      <c r="J284" s="58">
        <f t="shared" si="17"/>
        <v>0</v>
      </c>
      <c r="K284" s="59">
        <f t="shared" si="18"/>
        <v>0</v>
      </c>
      <c r="L284" s="60">
        <f t="shared" si="19"/>
        <v>0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x14ac:dyDescent="0.25">
      <c r="A285" s="25">
        <v>280</v>
      </c>
      <c r="B285" s="204"/>
      <c r="C285" s="205" t="str">
        <f t="shared" si="16"/>
        <v/>
      </c>
      <c r="D285" s="211"/>
      <c r="E285" s="207"/>
      <c r="F285" s="207"/>
      <c r="G285" s="208"/>
      <c r="H285" s="209">
        <v>0</v>
      </c>
      <c r="I285" s="210"/>
      <c r="J285" s="58">
        <f t="shared" si="17"/>
        <v>0</v>
      </c>
      <c r="K285" s="59">
        <f t="shared" si="18"/>
        <v>0</v>
      </c>
      <c r="L285" s="60">
        <f t="shared" si="19"/>
        <v>0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x14ac:dyDescent="0.25">
      <c r="A286" s="25">
        <v>281</v>
      </c>
      <c r="B286" s="204"/>
      <c r="C286" s="205" t="str">
        <f t="shared" si="16"/>
        <v/>
      </c>
      <c r="D286" s="211"/>
      <c r="E286" s="207"/>
      <c r="F286" s="207"/>
      <c r="G286" s="208"/>
      <c r="H286" s="209">
        <v>0</v>
      </c>
      <c r="I286" s="210"/>
      <c r="J286" s="58">
        <f t="shared" si="17"/>
        <v>0</v>
      </c>
      <c r="K286" s="59">
        <f t="shared" si="18"/>
        <v>0</v>
      </c>
      <c r="L286" s="60">
        <f t="shared" si="19"/>
        <v>0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x14ac:dyDescent="0.25">
      <c r="A287" s="25">
        <v>282</v>
      </c>
      <c r="B287" s="204"/>
      <c r="C287" s="205" t="str">
        <f t="shared" si="16"/>
        <v/>
      </c>
      <c r="D287" s="211"/>
      <c r="E287" s="207"/>
      <c r="F287" s="207"/>
      <c r="G287" s="208"/>
      <c r="H287" s="209">
        <v>0</v>
      </c>
      <c r="I287" s="210"/>
      <c r="J287" s="58">
        <f t="shared" si="17"/>
        <v>0</v>
      </c>
      <c r="K287" s="59">
        <f t="shared" si="18"/>
        <v>0</v>
      </c>
      <c r="L287" s="60">
        <f t="shared" si="19"/>
        <v>0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x14ac:dyDescent="0.25">
      <c r="A288" s="25">
        <v>283</v>
      </c>
      <c r="B288" s="204"/>
      <c r="C288" s="205" t="str">
        <f t="shared" si="16"/>
        <v/>
      </c>
      <c r="D288" s="211"/>
      <c r="E288" s="207"/>
      <c r="F288" s="207"/>
      <c r="G288" s="208"/>
      <c r="H288" s="209">
        <v>0</v>
      </c>
      <c r="I288" s="210"/>
      <c r="J288" s="58">
        <f t="shared" si="17"/>
        <v>0</v>
      </c>
      <c r="K288" s="59">
        <f t="shared" si="18"/>
        <v>0</v>
      </c>
      <c r="L288" s="60">
        <f t="shared" si="19"/>
        <v>0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x14ac:dyDescent="0.25">
      <c r="A289" s="25">
        <v>284</v>
      </c>
      <c r="B289" s="204"/>
      <c r="C289" s="205" t="str">
        <f t="shared" si="16"/>
        <v/>
      </c>
      <c r="D289" s="211"/>
      <c r="E289" s="207"/>
      <c r="F289" s="207"/>
      <c r="G289" s="208"/>
      <c r="H289" s="209">
        <v>0</v>
      </c>
      <c r="I289" s="210"/>
      <c r="J289" s="58">
        <f t="shared" si="17"/>
        <v>0</v>
      </c>
      <c r="K289" s="59">
        <f t="shared" si="18"/>
        <v>0</v>
      </c>
      <c r="L289" s="60">
        <f t="shared" si="19"/>
        <v>0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x14ac:dyDescent="0.25">
      <c r="A290" s="25">
        <v>285</v>
      </c>
      <c r="B290" s="204"/>
      <c r="C290" s="205" t="str">
        <f t="shared" si="16"/>
        <v/>
      </c>
      <c r="D290" s="211"/>
      <c r="E290" s="207"/>
      <c r="F290" s="207"/>
      <c r="G290" s="208"/>
      <c r="H290" s="209">
        <v>0</v>
      </c>
      <c r="I290" s="210"/>
      <c r="J290" s="58">
        <f t="shared" si="17"/>
        <v>0</v>
      </c>
      <c r="K290" s="59">
        <f t="shared" si="18"/>
        <v>0</v>
      </c>
      <c r="L290" s="60">
        <f t="shared" si="19"/>
        <v>0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x14ac:dyDescent="0.25">
      <c r="A291" s="25">
        <v>286</v>
      </c>
      <c r="B291" s="204"/>
      <c r="C291" s="205" t="str">
        <f t="shared" si="16"/>
        <v/>
      </c>
      <c r="D291" s="211"/>
      <c r="E291" s="207"/>
      <c r="F291" s="207"/>
      <c r="G291" s="208"/>
      <c r="H291" s="209">
        <v>0</v>
      </c>
      <c r="I291" s="210"/>
      <c r="J291" s="58">
        <f t="shared" si="17"/>
        <v>0</v>
      </c>
      <c r="K291" s="59">
        <f t="shared" si="18"/>
        <v>0</v>
      </c>
      <c r="L291" s="60">
        <f t="shared" si="19"/>
        <v>0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x14ac:dyDescent="0.25">
      <c r="A292" s="25">
        <v>287</v>
      </c>
      <c r="B292" s="204"/>
      <c r="C292" s="205" t="str">
        <f t="shared" si="16"/>
        <v/>
      </c>
      <c r="D292" s="211"/>
      <c r="E292" s="207"/>
      <c r="F292" s="207"/>
      <c r="G292" s="208"/>
      <c r="H292" s="209">
        <v>0</v>
      </c>
      <c r="I292" s="210"/>
      <c r="J292" s="58">
        <f t="shared" si="17"/>
        <v>0</v>
      </c>
      <c r="K292" s="59">
        <f t="shared" si="18"/>
        <v>0</v>
      </c>
      <c r="L292" s="60">
        <f t="shared" si="19"/>
        <v>0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x14ac:dyDescent="0.25">
      <c r="A293" s="25">
        <v>288</v>
      </c>
      <c r="B293" s="204"/>
      <c r="C293" s="205" t="str">
        <f t="shared" si="16"/>
        <v/>
      </c>
      <c r="D293" s="211"/>
      <c r="E293" s="207"/>
      <c r="F293" s="207"/>
      <c r="G293" s="208"/>
      <c r="H293" s="209">
        <v>0</v>
      </c>
      <c r="I293" s="210"/>
      <c r="J293" s="58">
        <f t="shared" si="17"/>
        <v>0</v>
      </c>
      <c r="K293" s="59">
        <f t="shared" si="18"/>
        <v>0</v>
      </c>
      <c r="L293" s="60">
        <f t="shared" si="19"/>
        <v>0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x14ac:dyDescent="0.25">
      <c r="A294" s="25">
        <v>289</v>
      </c>
      <c r="B294" s="204"/>
      <c r="C294" s="205" t="str">
        <f t="shared" si="16"/>
        <v/>
      </c>
      <c r="D294" s="211"/>
      <c r="E294" s="207"/>
      <c r="F294" s="207"/>
      <c r="G294" s="208"/>
      <c r="H294" s="209">
        <v>0</v>
      </c>
      <c r="I294" s="210"/>
      <c r="J294" s="58">
        <f t="shared" si="17"/>
        <v>0</v>
      </c>
      <c r="K294" s="59">
        <f t="shared" si="18"/>
        <v>0</v>
      </c>
      <c r="L294" s="60">
        <f t="shared" si="19"/>
        <v>0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x14ac:dyDescent="0.25">
      <c r="A295" s="25">
        <v>290</v>
      </c>
      <c r="B295" s="204"/>
      <c r="C295" s="205" t="str">
        <f t="shared" si="16"/>
        <v/>
      </c>
      <c r="D295" s="211"/>
      <c r="E295" s="207"/>
      <c r="F295" s="207"/>
      <c r="G295" s="208"/>
      <c r="H295" s="209">
        <v>0</v>
      </c>
      <c r="I295" s="210"/>
      <c r="J295" s="58">
        <f t="shared" si="17"/>
        <v>0</v>
      </c>
      <c r="K295" s="59">
        <f t="shared" si="18"/>
        <v>0</v>
      </c>
      <c r="L295" s="60">
        <f t="shared" si="19"/>
        <v>0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x14ac:dyDescent="0.25">
      <c r="A296" s="25">
        <v>291</v>
      </c>
      <c r="B296" s="204"/>
      <c r="C296" s="205" t="str">
        <f t="shared" si="16"/>
        <v/>
      </c>
      <c r="D296" s="211"/>
      <c r="E296" s="207"/>
      <c r="F296" s="207"/>
      <c r="G296" s="208"/>
      <c r="H296" s="209">
        <v>0</v>
      </c>
      <c r="I296" s="210"/>
      <c r="J296" s="58">
        <f t="shared" si="17"/>
        <v>0</v>
      </c>
      <c r="K296" s="59">
        <f t="shared" si="18"/>
        <v>0</v>
      </c>
      <c r="L296" s="60">
        <f t="shared" si="19"/>
        <v>0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x14ac:dyDescent="0.25">
      <c r="A297" s="25">
        <v>292</v>
      </c>
      <c r="B297" s="204"/>
      <c r="C297" s="205" t="str">
        <f t="shared" si="16"/>
        <v/>
      </c>
      <c r="D297" s="211"/>
      <c r="E297" s="207"/>
      <c r="F297" s="207"/>
      <c r="G297" s="208"/>
      <c r="H297" s="209">
        <v>0</v>
      </c>
      <c r="I297" s="210"/>
      <c r="J297" s="58">
        <f t="shared" si="17"/>
        <v>0</v>
      </c>
      <c r="K297" s="59">
        <f t="shared" si="18"/>
        <v>0</v>
      </c>
      <c r="L297" s="60">
        <f t="shared" si="19"/>
        <v>0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x14ac:dyDescent="0.25">
      <c r="A298" s="25">
        <v>293</v>
      </c>
      <c r="B298" s="204"/>
      <c r="C298" s="205" t="str">
        <f t="shared" si="16"/>
        <v/>
      </c>
      <c r="D298" s="211"/>
      <c r="E298" s="207"/>
      <c r="F298" s="207"/>
      <c r="G298" s="208"/>
      <c r="H298" s="209">
        <v>0</v>
      </c>
      <c r="I298" s="210"/>
      <c r="J298" s="58">
        <f t="shared" si="17"/>
        <v>0</v>
      </c>
      <c r="K298" s="59">
        <f t="shared" si="18"/>
        <v>0</v>
      </c>
      <c r="L298" s="60">
        <f t="shared" si="19"/>
        <v>0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x14ac:dyDescent="0.25">
      <c r="A299" s="25">
        <v>294</v>
      </c>
      <c r="B299" s="204"/>
      <c r="C299" s="205" t="str">
        <f t="shared" si="16"/>
        <v/>
      </c>
      <c r="D299" s="211"/>
      <c r="E299" s="207"/>
      <c r="F299" s="207"/>
      <c r="G299" s="208"/>
      <c r="H299" s="209">
        <v>0</v>
      </c>
      <c r="I299" s="210"/>
      <c r="J299" s="58">
        <f t="shared" si="17"/>
        <v>0</v>
      </c>
      <c r="K299" s="59">
        <f t="shared" si="18"/>
        <v>0</v>
      </c>
      <c r="L299" s="60">
        <f t="shared" si="19"/>
        <v>0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x14ac:dyDescent="0.25">
      <c r="A300" s="25">
        <v>295</v>
      </c>
      <c r="B300" s="204"/>
      <c r="C300" s="205" t="str">
        <f t="shared" si="16"/>
        <v/>
      </c>
      <c r="D300" s="211"/>
      <c r="E300" s="207"/>
      <c r="F300" s="207"/>
      <c r="G300" s="208"/>
      <c r="H300" s="209">
        <v>0</v>
      </c>
      <c r="I300" s="210"/>
      <c r="J300" s="58">
        <f t="shared" si="17"/>
        <v>0</v>
      </c>
      <c r="K300" s="59">
        <f t="shared" si="18"/>
        <v>0</v>
      </c>
      <c r="L300" s="60">
        <f t="shared" si="19"/>
        <v>0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x14ac:dyDescent="0.25">
      <c r="A301" s="25">
        <v>296</v>
      </c>
      <c r="B301" s="204"/>
      <c r="C301" s="205" t="str">
        <f t="shared" si="16"/>
        <v/>
      </c>
      <c r="D301" s="211"/>
      <c r="E301" s="207"/>
      <c r="F301" s="207"/>
      <c r="G301" s="208"/>
      <c r="H301" s="209">
        <v>0</v>
      </c>
      <c r="I301" s="210"/>
      <c r="J301" s="58">
        <f t="shared" si="17"/>
        <v>0</v>
      </c>
      <c r="K301" s="59">
        <f t="shared" si="18"/>
        <v>0</v>
      </c>
      <c r="L301" s="60">
        <f t="shared" si="19"/>
        <v>0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x14ac:dyDescent="0.25">
      <c r="A302" s="25">
        <v>297</v>
      </c>
      <c r="B302" s="204"/>
      <c r="C302" s="205" t="str">
        <f t="shared" si="16"/>
        <v/>
      </c>
      <c r="D302" s="211"/>
      <c r="E302" s="207"/>
      <c r="F302" s="207"/>
      <c r="G302" s="208"/>
      <c r="H302" s="209">
        <v>0</v>
      </c>
      <c r="I302" s="210"/>
      <c r="J302" s="58">
        <f t="shared" si="17"/>
        <v>0</v>
      </c>
      <c r="K302" s="59">
        <f t="shared" si="18"/>
        <v>0</v>
      </c>
      <c r="L302" s="60">
        <f t="shared" si="19"/>
        <v>0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x14ac:dyDescent="0.25">
      <c r="A303" s="25">
        <v>298</v>
      </c>
      <c r="B303" s="204"/>
      <c r="C303" s="205" t="str">
        <f t="shared" si="16"/>
        <v/>
      </c>
      <c r="D303" s="211"/>
      <c r="E303" s="207"/>
      <c r="F303" s="207"/>
      <c r="G303" s="208"/>
      <c r="H303" s="209">
        <v>0</v>
      </c>
      <c r="I303" s="210"/>
      <c r="J303" s="58">
        <f t="shared" si="17"/>
        <v>0</v>
      </c>
      <c r="K303" s="59">
        <f t="shared" si="18"/>
        <v>0</v>
      </c>
      <c r="L303" s="60">
        <f t="shared" si="19"/>
        <v>0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x14ac:dyDescent="0.25">
      <c r="A304" s="25">
        <v>299</v>
      </c>
      <c r="B304" s="204"/>
      <c r="C304" s="205" t="str">
        <f t="shared" si="16"/>
        <v/>
      </c>
      <c r="D304" s="211"/>
      <c r="E304" s="207"/>
      <c r="F304" s="207"/>
      <c r="G304" s="208"/>
      <c r="H304" s="209">
        <v>0</v>
      </c>
      <c r="I304" s="210"/>
      <c r="J304" s="58">
        <f t="shared" si="17"/>
        <v>0</v>
      </c>
      <c r="K304" s="59">
        <f t="shared" si="18"/>
        <v>0</v>
      </c>
      <c r="L304" s="60">
        <f t="shared" si="19"/>
        <v>0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6.5" thickBot="1" x14ac:dyDescent="0.3">
      <c r="A305" s="26">
        <v>300</v>
      </c>
      <c r="B305" s="212"/>
      <c r="C305" s="213" t="str">
        <f t="shared" si="16"/>
        <v/>
      </c>
      <c r="D305" s="214"/>
      <c r="E305" s="215"/>
      <c r="F305" s="215"/>
      <c r="G305" s="216"/>
      <c r="H305" s="231">
        <v>0</v>
      </c>
      <c r="I305" s="217"/>
      <c r="J305" s="61">
        <f t="shared" si="17"/>
        <v>0</v>
      </c>
      <c r="K305" s="62">
        <f t="shared" si="18"/>
        <v>0</v>
      </c>
      <c r="L305" s="63">
        <f t="shared" si="19"/>
        <v>0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thickTop="1" x14ac:dyDescent="0.25">
      <c r="C306" s="2"/>
      <c r="E306" s="199"/>
      <c r="F306" s="199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x14ac:dyDescent="0.25">
      <c r="C307" s="2"/>
      <c r="E307" s="199"/>
      <c r="F307" s="199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x14ac:dyDescent="0.25">
      <c r="C308" s="2"/>
      <c r="E308" s="199"/>
      <c r="F308" s="199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x14ac:dyDescent="0.25">
      <c r="C309" s="2"/>
      <c r="E309" s="199"/>
      <c r="F309" s="199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x14ac:dyDescent="0.25">
      <c r="C310" s="2"/>
      <c r="E310" s="199"/>
      <c r="F310" s="199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x14ac:dyDescent="0.25">
      <c r="C311" s="2"/>
      <c r="E311" s="199"/>
      <c r="F311" s="199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x14ac:dyDescent="0.25">
      <c r="C312" s="2"/>
      <c r="E312" s="199"/>
      <c r="F312" s="199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x14ac:dyDescent="0.25">
      <c r="C313" s="2"/>
      <c r="E313" s="199"/>
      <c r="F313" s="199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x14ac:dyDescent="0.25">
      <c r="C314" s="2"/>
      <c r="E314" s="199"/>
      <c r="F314" s="199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x14ac:dyDescent="0.25">
      <c r="C315" s="2"/>
      <c r="E315" s="199"/>
      <c r="F315" s="199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x14ac:dyDescent="0.25">
      <c r="C316" s="2"/>
      <c r="E316" s="199"/>
      <c r="F316" s="199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x14ac:dyDescent="0.25">
      <c r="C317" s="2"/>
      <c r="E317" s="199"/>
      <c r="F317" s="199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x14ac:dyDescent="0.25">
      <c r="C318" s="2"/>
      <c r="E318" s="199"/>
      <c r="F318" s="199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x14ac:dyDescent="0.25">
      <c r="C319" s="2"/>
      <c r="E319" s="199"/>
      <c r="F319" s="199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x14ac:dyDescent="0.25">
      <c r="C320" s="2"/>
      <c r="E320" s="199"/>
      <c r="F320" s="199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3:25" x14ac:dyDescent="0.25">
      <c r="C321" s="2"/>
      <c r="E321" s="199"/>
      <c r="F321" s="199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3:25" x14ac:dyDescent="0.25">
      <c r="C322" s="2"/>
      <c r="E322" s="199"/>
      <c r="F322" s="199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3:25" x14ac:dyDescent="0.25">
      <c r="C323" s="2"/>
      <c r="E323" s="199"/>
      <c r="F323" s="199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3:25" x14ac:dyDescent="0.25">
      <c r="C324" s="2"/>
      <c r="E324" s="199"/>
      <c r="F324" s="199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3:25" x14ac:dyDescent="0.25">
      <c r="C325" s="2"/>
      <c r="E325" s="199"/>
      <c r="F325" s="199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3:25" x14ac:dyDescent="0.25">
      <c r="C326" s="2"/>
      <c r="E326" s="199"/>
      <c r="F326" s="199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3:25" x14ac:dyDescent="0.25">
      <c r="C327" s="2"/>
      <c r="E327" s="199"/>
      <c r="F327" s="199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3:25" x14ac:dyDescent="0.25">
      <c r="C328" s="2"/>
      <c r="E328" s="199"/>
      <c r="F328" s="199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3:25" x14ac:dyDescent="0.25">
      <c r="C329" s="2"/>
      <c r="E329" s="199"/>
      <c r="F329" s="199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3:25" x14ac:dyDescent="0.25">
      <c r="C330" s="2"/>
      <c r="E330" s="199"/>
      <c r="F330" s="199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3:25" x14ac:dyDescent="0.25">
      <c r="C331" s="2"/>
      <c r="E331" s="199"/>
      <c r="F331" s="199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3:25" x14ac:dyDescent="0.25">
      <c r="C332" s="2"/>
      <c r="E332" s="199"/>
      <c r="F332" s="199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3:25" x14ac:dyDescent="0.25">
      <c r="C333" s="2"/>
      <c r="E333" s="199"/>
      <c r="F333" s="199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3:25" x14ac:dyDescent="0.25">
      <c r="C334" s="2"/>
      <c r="E334" s="199"/>
      <c r="F334" s="199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3:25" x14ac:dyDescent="0.25">
      <c r="C335" s="2"/>
      <c r="E335" s="199"/>
      <c r="F335" s="199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3:25" x14ac:dyDescent="0.25">
      <c r="C336" s="2"/>
      <c r="E336" s="199"/>
      <c r="F336" s="199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3:25" x14ac:dyDescent="0.25">
      <c r="C337" s="2"/>
      <c r="E337" s="199"/>
      <c r="F337" s="199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3:25" x14ac:dyDescent="0.25">
      <c r="C338" s="2"/>
      <c r="E338" s="199"/>
      <c r="F338" s="199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3:25" x14ac:dyDescent="0.25">
      <c r="C339" s="2"/>
      <c r="E339" s="199"/>
      <c r="F339" s="199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3:25" x14ac:dyDescent="0.25">
      <c r="C340" s="2"/>
      <c r="E340" s="199"/>
      <c r="F340" s="199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3:25" x14ac:dyDescent="0.25">
      <c r="C341" s="2"/>
      <c r="E341" s="199"/>
      <c r="F341" s="199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3:25" x14ac:dyDescent="0.25">
      <c r="C342" s="2"/>
      <c r="E342" s="199"/>
      <c r="F342" s="199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3:25" x14ac:dyDescent="0.25">
      <c r="C343" s="2"/>
      <c r="E343" s="199"/>
      <c r="F343" s="199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3:25" x14ac:dyDescent="0.25">
      <c r="C344" s="2"/>
      <c r="E344" s="199"/>
      <c r="F344" s="199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3:25" x14ac:dyDescent="0.25">
      <c r="C345" s="2"/>
      <c r="E345" s="199"/>
      <c r="F345" s="199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3:25" x14ac:dyDescent="0.25">
      <c r="C346" s="2"/>
      <c r="E346" s="199"/>
      <c r="F346" s="199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3:25" x14ac:dyDescent="0.25">
      <c r="C347" s="2"/>
      <c r="E347" s="199"/>
      <c r="F347" s="199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3:25" x14ac:dyDescent="0.25">
      <c r="C348" s="2"/>
      <c r="E348" s="199"/>
      <c r="F348" s="199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3:25" x14ac:dyDescent="0.25">
      <c r="C349" s="2"/>
      <c r="E349" s="199"/>
      <c r="F349" s="199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3:25" x14ac:dyDescent="0.25">
      <c r="C350" s="2"/>
      <c r="E350" s="199"/>
      <c r="F350" s="199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3:25" x14ac:dyDescent="0.25">
      <c r="C351" s="2"/>
      <c r="E351" s="199"/>
      <c r="F351" s="199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3:25" x14ac:dyDescent="0.25">
      <c r="C352" s="2"/>
      <c r="E352" s="199"/>
      <c r="F352" s="199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3:25" x14ac:dyDescent="0.25">
      <c r="C353" s="2"/>
      <c r="E353" s="199"/>
      <c r="F353" s="199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3:25" x14ac:dyDescent="0.25">
      <c r="C354" s="2"/>
      <c r="E354" s="199"/>
      <c r="F354" s="199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3:25" x14ac:dyDescent="0.25">
      <c r="C355" s="2"/>
      <c r="E355" s="199"/>
      <c r="F355" s="199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3:25" x14ac:dyDescent="0.25">
      <c r="C356" s="2"/>
      <c r="E356" s="199"/>
      <c r="F356" s="199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3:25" x14ac:dyDescent="0.25">
      <c r="C357" s="2"/>
      <c r="E357" s="199"/>
      <c r="F357" s="199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3:25" x14ac:dyDescent="0.25">
      <c r="C358" s="2"/>
      <c r="E358" s="199"/>
      <c r="F358" s="199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3:25" x14ac:dyDescent="0.25">
      <c r="C359" s="2"/>
      <c r="E359" s="199"/>
      <c r="F359" s="199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3:25" x14ac:dyDescent="0.25">
      <c r="C360" s="2"/>
      <c r="E360" s="199"/>
      <c r="F360" s="199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3:25" x14ac:dyDescent="0.25">
      <c r="C361" s="2"/>
      <c r="E361" s="199"/>
      <c r="F361" s="199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3:25" x14ac:dyDescent="0.25">
      <c r="C362" s="2"/>
      <c r="E362" s="199"/>
      <c r="F362" s="199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3:25" x14ac:dyDescent="0.25">
      <c r="C363" s="2"/>
      <c r="E363" s="199"/>
      <c r="F363" s="199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3:25" x14ac:dyDescent="0.25">
      <c r="C364" s="2"/>
      <c r="E364" s="199"/>
      <c r="F364" s="199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3:25" x14ac:dyDescent="0.25">
      <c r="C365" s="2"/>
      <c r="E365" s="199"/>
      <c r="F365" s="199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3:25" x14ac:dyDescent="0.25">
      <c r="C366" s="2"/>
      <c r="E366" s="199"/>
      <c r="F366" s="199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3:25" x14ac:dyDescent="0.25">
      <c r="C367" s="2"/>
      <c r="E367" s="199"/>
      <c r="F367" s="199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3:25" x14ac:dyDescent="0.25">
      <c r="C368" s="2"/>
      <c r="E368" s="199"/>
      <c r="F368" s="199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3:25" x14ac:dyDescent="0.25">
      <c r="C369" s="2"/>
      <c r="E369" s="199"/>
      <c r="F369" s="199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3:25" x14ac:dyDescent="0.25">
      <c r="C370" s="2"/>
      <c r="E370" s="199"/>
      <c r="F370" s="199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3:25" x14ac:dyDescent="0.25">
      <c r="C371" s="2"/>
      <c r="E371" s="199"/>
      <c r="F371" s="199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3:25" x14ac:dyDescent="0.25">
      <c r="C372" s="2"/>
      <c r="E372" s="199"/>
      <c r="F372" s="199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3:25" x14ac:dyDescent="0.25">
      <c r="C373" s="2"/>
      <c r="E373" s="199"/>
      <c r="F373" s="199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3:25" x14ac:dyDescent="0.25">
      <c r="C374" s="2"/>
      <c r="E374" s="199"/>
      <c r="F374" s="199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3:25" x14ac:dyDescent="0.25">
      <c r="C375" s="2"/>
      <c r="E375" s="199"/>
      <c r="F375" s="199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3:25" x14ac:dyDescent="0.25">
      <c r="C376" s="2"/>
      <c r="E376" s="199"/>
      <c r="F376" s="199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3:25" x14ac:dyDescent="0.25">
      <c r="C377" s="2"/>
      <c r="E377" s="199"/>
      <c r="F377" s="199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3:25" x14ac:dyDescent="0.25">
      <c r="C378" s="2"/>
      <c r="E378" s="199"/>
      <c r="F378" s="199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3:25" x14ac:dyDescent="0.25">
      <c r="C379" s="2"/>
      <c r="E379" s="199"/>
      <c r="F379" s="199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3:25" x14ac:dyDescent="0.25">
      <c r="C380" s="2"/>
      <c r="E380" s="199"/>
      <c r="F380" s="199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3:25" x14ac:dyDescent="0.25">
      <c r="C381" s="2"/>
      <c r="E381" s="199"/>
      <c r="F381" s="199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3:25" x14ac:dyDescent="0.25">
      <c r="C382" s="2"/>
      <c r="E382" s="199"/>
      <c r="F382" s="199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3:25" x14ac:dyDescent="0.25">
      <c r="C383" s="2"/>
      <c r="E383" s="199"/>
      <c r="F383" s="199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3:25" x14ac:dyDescent="0.25">
      <c r="C384" s="2"/>
      <c r="E384" s="199"/>
      <c r="F384" s="199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3:25" x14ac:dyDescent="0.25">
      <c r="C385" s="2"/>
      <c r="E385" s="199"/>
      <c r="F385" s="199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3:25" x14ac:dyDescent="0.25">
      <c r="C386" s="2"/>
      <c r="E386" s="199"/>
      <c r="F386" s="199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3:25" x14ac:dyDescent="0.25">
      <c r="C387" s="2"/>
      <c r="E387" s="199"/>
      <c r="F387" s="199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3:25" x14ac:dyDescent="0.25">
      <c r="C388" s="2"/>
      <c r="E388" s="199"/>
      <c r="F388" s="199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3:25" x14ac:dyDescent="0.25">
      <c r="C389" s="2"/>
      <c r="E389" s="199"/>
      <c r="F389" s="199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3:25" x14ac:dyDescent="0.25">
      <c r="C390" s="2"/>
      <c r="E390" s="199"/>
      <c r="F390" s="199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3:25" x14ac:dyDescent="0.25">
      <c r="C391" s="2"/>
      <c r="E391" s="199"/>
      <c r="F391" s="199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3:25" x14ac:dyDescent="0.25">
      <c r="C392" s="2"/>
      <c r="E392" s="199"/>
      <c r="F392" s="199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3:25" x14ac:dyDescent="0.25">
      <c r="C393" s="2"/>
      <c r="E393" s="199"/>
      <c r="F393" s="199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3:25" x14ac:dyDescent="0.25">
      <c r="C394" s="2"/>
      <c r="E394" s="199"/>
      <c r="F394" s="199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3:25" x14ac:dyDescent="0.25">
      <c r="C395" s="2"/>
      <c r="E395" s="199"/>
      <c r="F395" s="199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3:25" x14ac:dyDescent="0.25">
      <c r="C396" s="2"/>
      <c r="E396" s="199"/>
      <c r="F396" s="199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3:25" x14ac:dyDescent="0.25">
      <c r="C397" s="2"/>
      <c r="E397" s="199"/>
      <c r="F397" s="199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3:25" x14ac:dyDescent="0.25">
      <c r="C398" s="2"/>
      <c r="E398" s="199"/>
      <c r="F398" s="199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3:25" x14ac:dyDescent="0.25">
      <c r="C399" s="2"/>
      <c r="E399" s="199"/>
      <c r="F399" s="199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3:25" x14ac:dyDescent="0.25">
      <c r="C400" s="2"/>
      <c r="E400" s="199"/>
      <c r="F400" s="199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3:25" x14ac:dyDescent="0.25">
      <c r="C401" s="2"/>
      <c r="E401" s="199"/>
      <c r="F401" s="199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3:25" x14ac:dyDescent="0.25">
      <c r="C402" s="2"/>
      <c r="E402" s="199"/>
      <c r="F402" s="199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3:25" x14ac:dyDescent="0.25">
      <c r="C403" s="2"/>
      <c r="E403" s="199"/>
      <c r="F403" s="199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3:25" x14ac:dyDescent="0.25">
      <c r="C404" s="2"/>
      <c r="E404" s="199"/>
      <c r="F404" s="199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3:25" x14ac:dyDescent="0.25">
      <c r="C405" s="2"/>
      <c r="E405" s="199"/>
      <c r="F405" s="199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3:25" x14ac:dyDescent="0.25">
      <c r="C406" s="2"/>
      <c r="E406" s="199"/>
      <c r="F406" s="199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3:25" x14ac:dyDescent="0.25">
      <c r="C407" s="2"/>
      <c r="E407" s="199"/>
      <c r="F407" s="199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3:25" x14ac:dyDescent="0.25">
      <c r="C408" s="2"/>
      <c r="E408" s="199"/>
      <c r="F408" s="199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3:25" x14ac:dyDescent="0.25">
      <c r="C409" s="2"/>
      <c r="E409" s="199"/>
      <c r="F409" s="199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3:25" x14ac:dyDescent="0.25">
      <c r="C410" s="2"/>
      <c r="E410" s="199"/>
      <c r="F410" s="199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3:25" x14ac:dyDescent="0.25">
      <c r="C411" s="2"/>
      <c r="E411" s="199"/>
      <c r="F411" s="199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3:25" x14ac:dyDescent="0.25">
      <c r="C412" s="2"/>
      <c r="E412" s="199"/>
      <c r="F412" s="199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3:25" x14ac:dyDescent="0.25">
      <c r="C413" s="2"/>
      <c r="E413" s="199"/>
      <c r="F413" s="199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3:25" x14ac:dyDescent="0.25">
      <c r="C414" s="2"/>
      <c r="E414" s="199"/>
      <c r="F414" s="199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3:25" x14ac:dyDescent="0.25">
      <c r="C415" s="2"/>
      <c r="E415" s="199"/>
      <c r="F415" s="199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3:25" x14ac:dyDescent="0.25">
      <c r="C416" s="2"/>
      <c r="E416" s="199"/>
      <c r="F416" s="199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3:25" x14ac:dyDescent="0.25">
      <c r="C417" s="2"/>
      <c r="E417" s="199"/>
      <c r="F417" s="199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3:25" x14ac:dyDescent="0.25">
      <c r="C418" s="2"/>
      <c r="E418" s="199"/>
      <c r="F418" s="199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3:25" x14ac:dyDescent="0.25">
      <c r="C419" s="2"/>
      <c r="E419" s="199"/>
      <c r="F419" s="199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3:25" x14ac:dyDescent="0.25">
      <c r="C420" s="2"/>
      <c r="E420" s="199"/>
      <c r="F420" s="199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3:25" x14ac:dyDescent="0.25">
      <c r="C421" s="2"/>
      <c r="E421" s="199"/>
      <c r="F421" s="199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3:25" x14ac:dyDescent="0.25">
      <c r="C422" s="2"/>
      <c r="E422" s="199"/>
      <c r="F422" s="199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3:25" x14ac:dyDescent="0.25">
      <c r="C423" s="2"/>
      <c r="E423" s="199"/>
      <c r="F423" s="199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3:25" x14ac:dyDescent="0.25">
      <c r="C424" s="2"/>
      <c r="E424" s="199"/>
      <c r="F424" s="199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3:25" x14ac:dyDescent="0.25">
      <c r="C425" s="2"/>
      <c r="E425" s="199"/>
      <c r="F425" s="199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3:25" x14ac:dyDescent="0.25">
      <c r="C426" s="2"/>
      <c r="E426" s="199"/>
      <c r="F426" s="199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3:25" x14ac:dyDescent="0.25">
      <c r="C427" s="2"/>
      <c r="E427" s="199"/>
      <c r="F427" s="199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3:25" x14ac:dyDescent="0.25">
      <c r="C428" s="2"/>
      <c r="E428" s="199"/>
      <c r="F428" s="199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3:25" x14ac:dyDescent="0.25">
      <c r="C429" s="2"/>
      <c r="E429" s="199"/>
      <c r="F429" s="199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3:25" x14ac:dyDescent="0.25">
      <c r="C430" s="2"/>
      <c r="E430" s="199"/>
      <c r="F430" s="199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3:25" x14ac:dyDescent="0.25">
      <c r="C431" s="2"/>
      <c r="E431" s="199"/>
      <c r="F431" s="199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3:25" x14ac:dyDescent="0.25">
      <c r="C432" s="2"/>
      <c r="E432" s="199"/>
      <c r="F432" s="199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3:25" x14ac:dyDescent="0.25">
      <c r="C433" s="2"/>
      <c r="E433" s="199"/>
      <c r="F433" s="199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3:25" x14ac:dyDescent="0.25">
      <c r="C434" s="2"/>
      <c r="E434" s="199"/>
      <c r="F434" s="199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3:25" x14ac:dyDescent="0.25">
      <c r="C435" s="2"/>
      <c r="E435" s="199"/>
      <c r="F435" s="199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3:25" x14ac:dyDescent="0.25">
      <c r="C436" s="2"/>
      <c r="E436" s="199"/>
      <c r="F436" s="199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3:25" x14ac:dyDescent="0.25">
      <c r="C437" s="2"/>
      <c r="E437" s="199"/>
      <c r="F437" s="199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3:25" x14ac:dyDescent="0.25">
      <c r="C438" s="2"/>
      <c r="E438" s="199"/>
      <c r="F438" s="199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3:25" x14ac:dyDescent="0.25">
      <c r="C439" s="2"/>
      <c r="E439" s="199"/>
      <c r="F439" s="199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3:25" x14ac:dyDescent="0.25">
      <c r="C440" s="2"/>
      <c r="E440" s="199"/>
      <c r="F440" s="199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3:25" x14ac:dyDescent="0.25">
      <c r="C441" s="2"/>
      <c r="E441" s="199"/>
      <c r="F441" s="199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3:25" x14ac:dyDescent="0.25">
      <c r="C442" s="2"/>
      <c r="E442" s="199"/>
      <c r="F442" s="199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3:25" x14ac:dyDescent="0.25">
      <c r="C443" s="2"/>
      <c r="E443" s="199"/>
      <c r="F443" s="199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3:25" x14ac:dyDescent="0.25">
      <c r="C444" s="2"/>
      <c r="E444" s="199"/>
      <c r="F444" s="199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3:25" x14ac:dyDescent="0.25">
      <c r="C445" s="2"/>
      <c r="E445" s="199"/>
      <c r="F445" s="199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3:25" x14ac:dyDescent="0.25">
      <c r="C446" s="2"/>
      <c r="E446" s="199"/>
      <c r="F446" s="199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3:25" x14ac:dyDescent="0.25">
      <c r="C447" s="2"/>
      <c r="E447" s="199"/>
      <c r="F447" s="199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3:25" x14ac:dyDescent="0.25">
      <c r="C448" s="2"/>
      <c r="E448" s="199"/>
      <c r="F448" s="199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3:25" x14ac:dyDescent="0.25">
      <c r="C449" s="2"/>
      <c r="E449" s="199"/>
      <c r="F449" s="199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3:25" x14ac:dyDescent="0.25">
      <c r="C450" s="2"/>
      <c r="E450" s="199"/>
      <c r="F450" s="199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3:25" x14ac:dyDescent="0.25">
      <c r="C451" s="2"/>
      <c r="E451" s="199"/>
      <c r="F451" s="199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3:25" x14ac:dyDescent="0.25">
      <c r="C452" s="2"/>
      <c r="E452" s="199"/>
      <c r="F452" s="199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3:25" x14ac:dyDescent="0.25">
      <c r="C453" s="2"/>
      <c r="E453" s="199"/>
      <c r="F453" s="199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3:25" x14ac:dyDescent="0.25">
      <c r="C454" s="2"/>
      <c r="E454" s="199"/>
      <c r="F454" s="199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3:25" x14ac:dyDescent="0.25">
      <c r="C455" s="2"/>
      <c r="E455" s="199"/>
      <c r="F455" s="199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3:25" x14ac:dyDescent="0.25">
      <c r="C456" s="2"/>
      <c r="E456" s="199"/>
      <c r="F456" s="199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3:25" x14ac:dyDescent="0.25">
      <c r="C457" s="2"/>
      <c r="E457" s="199"/>
      <c r="F457" s="199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3:25" x14ac:dyDescent="0.25">
      <c r="C458" s="2"/>
      <c r="E458" s="199"/>
      <c r="F458" s="199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3:25" x14ac:dyDescent="0.25">
      <c r="C459" s="2"/>
      <c r="E459" s="199"/>
      <c r="F459" s="199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3:25" x14ac:dyDescent="0.25">
      <c r="C460" s="2"/>
      <c r="E460" s="199"/>
      <c r="F460" s="199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3:25" x14ac:dyDescent="0.25">
      <c r="C461" s="2"/>
      <c r="E461" s="199"/>
      <c r="F461" s="199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3:25" x14ac:dyDescent="0.25">
      <c r="C462" s="2"/>
      <c r="E462" s="199"/>
      <c r="F462" s="199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3:25" x14ac:dyDescent="0.25">
      <c r="C463" s="2"/>
      <c r="E463" s="199"/>
      <c r="F463" s="199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3:25" x14ac:dyDescent="0.25">
      <c r="C464" s="2"/>
      <c r="E464" s="199"/>
      <c r="F464" s="199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3:25" x14ac:dyDescent="0.25">
      <c r="C465" s="2"/>
      <c r="E465" s="199"/>
      <c r="F465" s="199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3:25" x14ac:dyDescent="0.25">
      <c r="C466" s="2"/>
      <c r="E466" s="199"/>
      <c r="F466" s="199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3:25" x14ac:dyDescent="0.25">
      <c r="C467" s="2"/>
      <c r="E467" s="199"/>
      <c r="F467" s="199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3:25" x14ac:dyDescent="0.25">
      <c r="C468" s="2"/>
      <c r="E468" s="199"/>
      <c r="F468" s="199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3:25" x14ac:dyDescent="0.25">
      <c r="C469" s="2"/>
      <c r="E469" s="199"/>
      <c r="F469" s="199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3:25" x14ac:dyDescent="0.25">
      <c r="C470" s="2"/>
      <c r="E470" s="199"/>
      <c r="F470" s="199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3:25" x14ac:dyDescent="0.25">
      <c r="C471" s="2"/>
      <c r="E471" s="199"/>
      <c r="F471" s="199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3:25" x14ac:dyDescent="0.25">
      <c r="C472" s="2"/>
      <c r="E472" s="199"/>
      <c r="F472" s="199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3:25" x14ac:dyDescent="0.25">
      <c r="C473" s="2"/>
      <c r="E473" s="199"/>
      <c r="F473" s="199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3:25" x14ac:dyDescent="0.25">
      <c r="C474" s="2"/>
      <c r="E474" s="199"/>
      <c r="F474" s="199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3:25" x14ac:dyDescent="0.25">
      <c r="C475" s="2"/>
      <c r="E475" s="199"/>
      <c r="F475" s="199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3:25" x14ac:dyDescent="0.25">
      <c r="C476" s="2"/>
      <c r="E476" s="199"/>
      <c r="F476" s="199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3:25" x14ac:dyDescent="0.25">
      <c r="C477" s="2"/>
      <c r="E477" s="199"/>
      <c r="F477" s="199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3:25" x14ac:dyDescent="0.25">
      <c r="C478" s="2"/>
      <c r="E478" s="199"/>
      <c r="F478" s="199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3:25" x14ac:dyDescent="0.25">
      <c r="C479" s="2"/>
      <c r="E479" s="199"/>
      <c r="F479" s="199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3:25" x14ac:dyDescent="0.25">
      <c r="C480" s="2"/>
      <c r="E480" s="199"/>
      <c r="F480" s="199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3:25" x14ac:dyDescent="0.25">
      <c r="C481" s="2"/>
      <c r="E481" s="199"/>
      <c r="F481" s="199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3:25" x14ac:dyDescent="0.25">
      <c r="C482" s="2"/>
      <c r="E482" s="199"/>
      <c r="F482" s="199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3:25" x14ac:dyDescent="0.25">
      <c r="C483" s="2"/>
      <c r="E483" s="199"/>
      <c r="F483" s="199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3:25" x14ac:dyDescent="0.25">
      <c r="C484" s="2"/>
      <c r="E484" s="199"/>
      <c r="F484" s="199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3:25" x14ac:dyDescent="0.25">
      <c r="C485" s="2"/>
      <c r="E485" s="199"/>
      <c r="F485" s="199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3:25" x14ac:dyDescent="0.25">
      <c r="C486" s="2"/>
      <c r="E486" s="199"/>
      <c r="F486" s="199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3:25" x14ac:dyDescent="0.25">
      <c r="C487" s="2"/>
      <c r="E487" s="199"/>
      <c r="F487" s="199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3:25" x14ac:dyDescent="0.25">
      <c r="C488" s="2"/>
      <c r="E488" s="199"/>
      <c r="F488" s="199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3:25" x14ac:dyDescent="0.25">
      <c r="C489" s="2"/>
      <c r="E489" s="199"/>
      <c r="F489" s="199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3:25" x14ac:dyDescent="0.25">
      <c r="C490" s="2"/>
      <c r="E490" s="199"/>
      <c r="F490" s="199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3:25" x14ac:dyDescent="0.25">
      <c r="C491" s="2"/>
      <c r="E491" s="199"/>
      <c r="F491" s="199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3:25" x14ac:dyDescent="0.25">
      <c r="C492" s="2"/>
      <c r="E492" s="199"/>
      <c r="F492" s="199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3:25" x14ac:dyDescent="0.25">
      <c r="C493" s="2"/>
      <c r="E493" s="199"/>
      <c r="F493" s="199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3:25" x14ac:dyDescent="0.25">
      <c r="C494" s="2"/>
      <c r="E494" s="199"/>
      <c r="F494" s="199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3:25" x14ac:dyDescent="0.25">
      <c r="C495" s="2"/>
      <c r="E495" s="199"/>
      <c r="F495" s="199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3:25" x14ac:dyDescent="0.25">
      <c r="C496" s="2"/>
      <c r="E496" s="199"/>
      <c r="F496" s="199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3:25" x14ac:dyDescent="0.25">
      <c r="C497" s="2"/>
      <c r="E497" s="199"/>
      <c r="F497" s="199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3:25" x14ac:dyDescent="0.25">
      <c r="C498" s="2"/>
      <c r="E498" s="199"/>
      <c r="F498" s="199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3:25" x14ac:dyDescent="0.25">
      <c r="C499" s="2"/>
      <c r="E499" s="199"/>
      <c r="F499" s="199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3:25" x14ac:dyDescent="0.25">
      <c r="C500" s="2"/>
      <c r="E500" s="199"/>
      <c r="F500" s="199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3:25" x14ac:dyDescent="0.25">
      <c r="C501" s="2"/>
      <c r="E501" s="199"/>
      <c r="F501" s="199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3:25" x14ac:dyDescent="0.25">
      <c r="C502" s="2"/>
      <c r="E502" s="199"/>
      <c r="F502" s="199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3:25" x14ac:dyDescent="0.25">
      <c r="C503" s="2"/>
      <c r="E503" s="199"/>
      <c r="F503" s="199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3:25" x14ac:dyDescent="0.25">
      <c r="C504" s="2"/>
      <c r="E504" s="199"/>
      <c r="F504" s="199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3:25" x14ac:dyDescent="0.25">
      <c r="C505" s="2"/>
      <c r="E505" s="199"/>
      <c r="F505" s="199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3:25" x14ac:dyDescent="0.25">
      <c r="C506" s="2"/>
      <c r="E506" s="199"/>
      <c r="F506" s="199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3:25" x14ac:dyDescent="0.25">
      <c r="C507" s="2"/>
      <c r="E507" s="199"/>
      <c r="F507" s="199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3:25" x14ac:dyDescent="0.25">
      <c r="C508" s="2"/>
      <c r="E508" s="199"/>
      <c r="F508" s="199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3:25" x14ac:dyDescent="0.25">
      <c r="C509" s="2"/>
      <c r="E509" s="199"/>
      <c r="F509" s="199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3:25" x14ac:dyDescent="0.25">
      <c r="C510" s="2"/>
      <c r="E510" s="199"/>
      <c r="F510" s="199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3:25" x14ac:dyDescent="0.25">
      <c r="C511" s="2"/>
      <c r="E511" s="199"/>
      <c r="F511" s="199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3:25" x14ac:dyDescent="0.25">
      <c r="C512" s="2"/>
      <c r="E512" s="199"/>
      <c r="F512" s="199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3:25" x14ac:dyDescent="0.25">
      <c r="C513" s="2"/>
      <c r="E513" s="199"/>
      <c r="F513" s="199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3:25" x14ac:dyDescent="0.25">
      <c r="C514" s="2"/>
      <c r="E514" s="199"/>
      <c r="F514" s="199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3:25" x14ac:dyDescent="0.25">
      <c r="C515" s="2"/>
      <c r="E515" s="199"/>
      <c r="F515" s="199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3:25" x14ac:dyDescent="0.25">
      <c r="C516" s="2"/>
      <c r="E516" s="199"/>
      <c r="F516" s="199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3:25" x14ac:dyDescent="0.25">
      <c r="C517" s="2"/>
      <c r="E517" s="199"/>
      <c r="F517" s="199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3:25" x14ac:dyDescent="0.25">
      <c r="C518" s="2"/>
      <c r="E518" s="199"/>
      <c r="F518" s="199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3:25" x14ac:dyDescent="0.25">
      <c r="C519" s="2"/>
      <c r="E519" s="199"/>
      <c r="F519" s="199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3:25" x14ac:dyDescent="0.25">
      <c r="C520" s="2"/>
      <c r="E520" s="199"/>
      <c r="F520" s="199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3:25" x14ac:dyDescent="0.25">
      <c r="C521" s="2"/>
      <c r="E521" s="199"/>
      <c r="F521" s="199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3:25" x14ac:dyDescent="0.25">
      <c r="C522" s="2"/>
      <c r="E522" s="199"/>
      <c r="F522" s="199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3:25" x14ac:dyDescent="0.25">
      <c r="C523" s="2"/>
      <c r="E523" s="199"/>
      <c r="F523" s="199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3:25" x14ac:dyDescent="0.25">
      <c r="C524" s="2"/>
      <c r="E524" s="199"/>
      <c r="F524" s="199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3:25" x14ac:dyDescent="0.25">
      <c r="C525" s="2"/>
      <c r="E525" s="199"/>
      <c r="F525" s="199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3:25" x14ac:dyDescent="0.25">
      <c r="C526" s="2"/>
      <c r="E526" s="199"/>
      <c r="F526" s="199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3:25" x14ac:dyDescent="0.25">
      <c r="C527" s="2"/>
      <c r="E527" s="199"/>
      <c r="F527" s="199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3:25" x14ac:dyDescent="0.25">
      <c r="C528" s="2"/>
      <c r="E528" s="199"/>
      <c r="F528" s="199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3:25" x14ac:dyDescent="0.25">
      <c r="C529" s="2"/>
      <c r="E529" s="199"/>
      <c r="F529" s="199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3:25" x14ac:dyDescent="0.25">
      <c r="C530" s="2"/>
      <c r="E530" s="199"/>
      <c r="F530" s="199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3:25" x14ac:dyDescent="0.25">
      <c r="C531" s="2"/>
      <c r="E531" s="199"/>
      <c r="F531" s="199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3:25" x14ac:dyDescent="0.25">
      <c r="C532" s="2"/>
      <c r="E532" s="199"/>
      <c r="F532" s="199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3:25" x14ac:dyDescent="0.25">
      <c r="C533" s="2"/>
      <c r="E533" s="199"/>
      <c r="F533" s="199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3:25" x14ac:dyDescent="0.25">
      <c r="C534" s="2"/>
      <c r="E534" s="199"/>
      <c r="F534" s="199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3:25" x14ac:dyDescent="0.25">
      <c r="C535" s="2"/>
      <c r="E535" s="199"/>
      <c r="F535" s="199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3:25" x14ac:dyDescent="0.25">
      <c r="C536" s="2"/>
      <c r="E536" s="199"/>
      <c r="F536" s="199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3:25" x14ac:dyDescent="0.25">
      <c r="C537" s="2"/>
      <c r="E537" s="199"/>
      <c r="F537" s="199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3:25" x14ac:dyDescent="0.25">
      <c r="C538" s="2"/>
      <c r="E538" s="199"/>
      <c r="F538" s="199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3:25" x14ac:dyDescent="0.25">
      <c r="C539" s="2"/>
      <c r="E539" s="199"/>
      <c r="F539" s="199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3:25" x14ac:dyDescent="0.25">
      <c r="C540" s="2"/>
      <c r="E540" s="199"/>
      <c r="F540" s="199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3:25" x14ac:dyDescent="0.25">
      <c r="C541" s="2"/>
      <c r="E541" s="199"/>
      <c r="F541" s="199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3:25" x14ac:dyDescent="0.25">
      <c r="C542" s="2"/>
      <c r="E542" s="199"/>
      <c r="F542" s="199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3:25" x14ac:dyDescent="0.25">
      <c r="C543" s="2"/>
      <c r="E543" s="199"/>
      <c r="F543" s="199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3:25" x14ac:dyDescent="0.25">
      <c r="C544" s="2"/>
      <c r="E544" s="199"/>
      <c r="F544" s="199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3:25" x14ac:dyDescent="0.25">
      <c r="C545" s="2"/>
      <c r="E545" s="199"/>
      <c r="F545" s="199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3:25" x14ac:dyDescent="0.25">
      <c r="C546" s="2"/>
      <c r="E546" s="199"/>
      <c r="F546" s="199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3:25" x14ac:dyDescent="0.25">
      <c r="C547" s="2"/>
      <c r="E547" s="199"/>
      <c r="F547" s="199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3:25" x14ac:dyDescent="0.25">
      <c r="C548" s="2"/>
      <c r="E548" s="199"/>
      <c r="F548" s="199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3:25" x14ac:dyDescent="0.25">
      <c r="C549" s="2"/>
      <c r="E549" s="199"/>
      <c r="F549" s="199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3:25" x14ac:dyDescent="0.25">
      <c r="C550" s="2"/>
      <c r="E550" s="199"/>
      <c r="F550" s="199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3:25" x14ac:dyDescent="0.25">
      <c r="C551" s="2"/>
      <c r="E551" s="199"/>
      <c r="F551" s="199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3:25" x14ac:dyDescent="0.25">
      <c r="C552" s="2"/>
      <c r="E552" s="199"/>
      <c r="F552" s="199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3:25" x14ac:dyDescent="0.25">
      <c r="C553" s="2"/>
      <c r="E553" s="199"/>
      <c r="F553" s="199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3:25" x14ac:dyDescent="0.25">
      <c r="C554" s="2"/>
      <c r="E554" s="199"/>
      <c r="F554" s="199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3:25" x14ac:dyDescent="0.25">
      <c r="C555" s="2"/>
      <c r="E555" s="199"/>
      <c r="F555" s="199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3:25" x14ac:dyDescent="0.25">
      <c r="C556" s="2"/>
      <c r="E556" s="199"/>
      <c r="F556" s="199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3:25" x14ac:dyDescent="0.25">
      <c r="C557" s="2"/>
      <c r="E557" s="199"/>
      <c r="F557" s="199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3:25" x14ac:dyDescent="0.25">
      <c r="C558" s="2"/>
      <c r="E558" s="199"/>
      <c r="F558" s="199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3:25" x14ac:dyDescent="0.25">
      <c r="C559" s="2"/>
      <c r="E559" s="199"/>
      <c r="F559" s="199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3:25" x14ac:dyDescent="0.25">
      <c r="C560" s="2"/>
      <c r="E560" s="199"/>
      <c r="F560" s="199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3:25" x14ac:dyDescent="0.25">
      <c r="C561" s="2"/>
      <c r="E561" s="199"/>
      <c r="F561" s="199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3:25" x14ac:dyDescent="0.25">
      <c r="C562" s="2"/>
      <c r="E562" s="199"/>
      <c r="F562" s="199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3:25" x14ac:dyDescent="0.25">
      <c r="C563" s="2"/>
      <c r="E563" s="199"/>
      <c r="F563" s="199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3:25" x14ac:dyDescent="0.25">
      <c r="C564" s="2"/>
      <c r="E564" s="199"/>
      <c r="F564" s="199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3:25" x14ac:dyDescent="0.25">
      <c r="C565" s="2"/>
      <c r="E565" s="199"/>
      <c r="F565" s="199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3:25" x14ac:dyDescent="0.25">
      <c r="C566" s="2"/>
      <c r="E566" s="199"/>
      <c r="F566" s="199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3:25" x14ac:dyDescent="0.25">
      <c r="C567" s="2"/>
      <c r="E567" s="199"/>
      <c r="F567" s="199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3:25" x14ac:dyDescent="0.25">
      <c r="C568" s="2"/>
      <c r="E568" s="199"/>
      <c r="F568" s="199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3:25" x14ac:dyDescent="0.25">
      <c r="C569" s="2"/>
      <c r="E569" s="199"/>
      <c r="F569" s="199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3:25" x14ac:dyDescent="0.25">
      <c r="C570" s="2"/>
      <c r="E570" s="199"/>
      <c r="F570" s="199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3:25" x14ac:dyDescent="0.25">
      <c r="C571" s="2"/>
      <c r="E571" s="199"/>
      <c r="F571" s="199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3:25" x14ac:dyDescent="0.25">
      <c r="C572" s="2"/>
      <c r="E572" s="199"/>
      <c r="F572" s="199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3:25" x14ac:dyDescent="0.25">
      <c r="C573" s="2"/>
      <c r="E573" s="199"/>
      <c r="F573" s="199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3:25" x14ac:dyDescent="0.25">
      <c r="C574" s="2"/>
      <c r="E574" s="199"/>
      <c r="F574" s="199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3:25" x14ac:dyDescent="0.25">
      <c r="C575" s="2"/>
      <c r="E575" s="199"/>
      <c r="F575" s="199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3:25" x14ac:dyDescent="0.25">
      <c r="C576" s="2"/>
      <c r="E576" s="199"/>
      <c r="F576" s="199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3:25" x14ac:dyDescent="0.25">
      <c r="C577" s="2"/>
      <c r="E577" s="199"/>
      <c r="F577" s="199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3:25" x14ac:dyDescent="0.25">
      <c r="C578" s="2"/>
      <c r="E578" s="199"/>
      <c r="F578" s="199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3:25" x14ac:dyDescent="0.25">
      <c r="C579" s="2"/>
      <c r="E579" s="199"/>
      <c r="F579" s="199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3:25" x14ac:dyDescent="0.25">
      <c r="C580" s="2"/>
      <c r="E580" s="199"/>
      <c r="F580" s="199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3:25" x14ac:dyDescent="0.25">
      <c r="C581" s="2"/>
      <c r="E581" s="199"/>
      <c r="F581" s="199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3:25" x14ac:dyDescent="0.25">
      <c r="C582" s="2"/>
      <c r="E582" s="199"/>
      <c r="F582" s="199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3:25" x14ac:dyDescent="0.25">
      <c r="C583" s="2"/>
      <c r="E583" s="199"/>
      <c r="F583" s="199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3:25" x14ac:dyDescent="0.25">
      <c r="C584" s="2"/>
      <c r="E584" s="199"/>
      <c r="F584" s="199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3:25" x14ac:dyDescent="0.25">
      <c r="C585" s="2"/>
      <c r="E585" s="199"/>
      <c r="F585" s="199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3:25" x14ac:dyDescent="0.25">
      <c r="C586" s="2"/>
      <c r="E586" s="199"/>
      <c r="F586" s="199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3:25" x14ac:dyDescent="0.25">
      <c r="C587" s="2"/>
      <c r="E587" s="199"/>
      <c r="F587" s="199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3:25" x14ac:dyDescent="0.25">
      <c r="C588" s="2"/>
      <c r="E588" s="199"/>
      <c r="F588" s="199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3:25" x14ac:dyDescent="0.25">
      <c r="C589" s="2"/>
      <c r="E589" s="199"/>
      <c r="F589" s="199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3:25" x14ac:dyDescent="0.25">
      <c r="C590" s="2"/>
      <c r="E590" s="199"/>
      <c r="F590" s="199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3:25" x14ac:dyDescent="0.25">
      <c r="C591" s="2"/>
      <c r="E591" s="199"/>
      <c r="F591" s="199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3:25" x14ac:dyDescent="0.25">
      <c r="C592" s="2"/>
      <c r="E592" s="199"/>
      <c r="F592" s="199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3:25" x14ac:dyDescent="0.25">
      <c r="C593" s="2"/>
      <c r="E593" s="199"/>
      <c r="F593" s="199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3:25" x14ac:dyDescent="0.25">
      <c r="C594" s="2"/>
      <c r="E594" s="199"/>
      <c r="F594" s="199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3:25" x14ac:dyDescent="0.25">
      <c r="C595" s="2"/>
      <c r="E595" s="199"/>
      <c r="F595" s="199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3:25" x14ac:dyDescent="0.25">
      <c r="C596" s="2"/>
      <c r="E596" s="199"/>
      <c r="F596" s="199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3:25" x14ac:dyDescent="0.25">
      <c r="C597" s="2"/>
      <c r="E597" s="199"/>
      <c r="F597" s="199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3:25" x14ac:dyDescent="0.25">
      <c r="C598" s="2"/>
      <c r="E598" s="199"/>
      <c r="F598" s="199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3:25" x14ac:dyDescent="0.25">
      <c r="C599" s="2"/>
      <c r="E599" s="199"/>
      <c r="F599" s="199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3:25" x14ac:dyDescent="0.25">
      <c r="C600" s="2"/>
      <c r="E600" s="199"/>
      <c r="F600" s="199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3:25" x14ac:dyDescent="0.25">
      <c r="C601" s="2"/>
      <c r="E601" s="199"/>
      <c r="F601" s="199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3:25" x14ac:dyDescent="0.25">
      <c r="C602" s="2"/>
      <c r="E602" s="199"/>
      <c r="F602" s="199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3:25" x14ac:dyDescent="0.25">
      <c r="C603" s="2"/>
      <c r="E603" s="199"/>
      <c r="F603" s="199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3:25" x14ac:dyDescent="0.25">
      <c r="C604" s="2"/>
      <c r="E604" s="199"/>
      <c r="F604" s="199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3:25" x14ac:dyDescent="0.25">
      <c r="C605" s="2"/>
      <c r="E605" s="199"/>
      <c r="F605" s="199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3:25" x14ac:dyDescent="0.25">
      <c r="C606" s="2"/>
      <c r="E606" s="199"/>
      <c r="F606" s="199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3:25" x14ac:dyDescent="0.25">
      <c r="C607" s="2"/>
      <c r="E607" s="199"/>
      <c r="F607" s="199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3:25" x14ac:dyDescent="0.25">
      <c r="C608" s="2"/>
      <c r="E608" s="199"/>
      <c r="F608" s="199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3:25" x14ac:dyDescent="0.25">
      <c r="C609" s="2"/>
      <c r="E609" s="199"/>
      <c r="F609" s="199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3:25" x14ac:dyDescent="0.25">
      <c r="C610" s="2"/>
      <c r="E610" s="199"/>
      <c r="F610" s="199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3:25" x14ac:dyDescent="0.25">
      <c r="C611" s="2"/>
      <c r="E611" s="199"/>
      <c r="F611" s="199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3:25" x14ac:dyDescent="0.25">
      <c r="C612" s="2"/>
      <c r="E612" s="199"/>
      <c r="F612" s="199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3:25" x14ac:dyDescent="0.25">
      <c r="C613" s="2"/>
      <c r="E613" s="199"/>
      <c r="F613" s="199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3:25" x14ac:dyDescent="0.25">
      <c r="C614" s="2"/>
      <c r="E614" s="199"/>
      <c r="F614" s="199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3:25" x14ac:dyDescent="0.25">
      <c r="C615" s="2"/>
      <c r="E615" s="199"/>
      <c r="F615" s="199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3:25" x14ac:dyDescent="0.25">
      <c r="C616" s="2"/>
      <c r="E616" s="199"/>
      <c r="F616" s="199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3:25" x14ac:dyDescent="0.25">
      <c r="C617" s="2"/>
      <c r="E617" s="199"/>
      <c r="F617" s="199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3:25" x14ac:dyDescent="0.25">
      <c r="C618" s="2"/>
      <c r="E618" s="199"/>
      <c r="F618" s="199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3:25" x14ac:dyDescent="0.25">
      <c r="C619" s="2"/>
      <c r="E619" s="199"/>
      <c r="F619" s="199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3:25" x14ac:dyDescent="0.25">
      <c r="C620" s="2"/>
      <c r="E620" s="199"/>
      <c r="F620" s="199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3:25" x14ac:dyDescent="0.25">
      <c r="C621" s="2"/>
      <c r="E621" s="199"/>
      <c r="F621" s="199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3:25" x14ac:dyDescent="0.25">
      <c r="C622" s="2"/>
      <c r="E622" s="199"/>
      <c r="F622" s="199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3:25" x14ac:dyDescent="0.25">
      <c r="C623" s="2"/>
      <c r="E623" s="199"/>
      <c r="F623" s="199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3:25" x14ac:dyDescent="0.25">
      <c r="C624" s="2"/>
      <c r="E624" s="199"/>
      <c r="F624" s="199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3:25" x14ac:dyDescent="0.25">
      <c r="C625" s="2"/>
      <c r="E625" s="199"/>
      <c r="F625" s="199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3:25" x14ac:dyDescent="0.25">
      <c r="C626" s="2"/>
      <c r="E626" s="199"/>
      <c r="F626" s="199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3:25" x14ac:dyDescent="0.25">
      <c r="C627" s="2"/>
      <c r="E627" s="199"/>
      <c r="F627" s="199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3:25" x14ac:dyDescent="0.25">
      <c r="C628" s="2"/>
      <c r="E628" s="199"/>
      <c r="F628" s="199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3:25" x14ac:dyDescent="0.25">
      <c r="C629" s="2"/>
      <c r="E629" s="199"/>
      <c r="F629" s="199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3:25" x14ac:dyDescent="0.25">
      <c r="C630" s="2"/>
      <c r="E630" s="199"/>
      <c r="F630" s="199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3:25" x14ac:dyDescent="0.25">
      <c r="C631" s="2"/>
      <c r="E631" s="199"/>
      <c r="F631" s="199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3:25" x14ac:dyDescent="0.25">
      <c r="C632" s="2"/>
      <c r="E632" s="199"/>
      <c r="F632" s="199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3:25" x14ac:dyDescent="0.25">
      <c r="C633" s="2"/>
      <c r="E633" s="199"/>
      <c r="F633" s="199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3:25" x14ac:dyDescent="0.25">
      <c r="C634" s="2"/>
      <c r="E634" s="199"/>
      <c r="F634" s="199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3:25" x14ac:dyDescent="0.25">
      <c r="C635" s="2"/>
      <c r="E635" s="199"/>
      <c r="F635" s="199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3:25" x14ac:dyDescent="0.25">
      <c r="C636" s="2"/>
      <c r="E636" s="199"/>
      <c r="F636" s="199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3:25" x14ac:dyDescent="0.25">
      <c r="C637" s="2"/>
      <c r="E637" s="199"/>
      <c r="F637" s="199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3:25" x14ac:dyDescent="0.25">
      <c r="C638" s="2"/>
      <c r="E638" s="199"/>
      <c r="F638" s="199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3:25" x14ac:dyDescent="0.25">
      <c r="C639" s="2"/>
      <c r="E639" s="199"/>
      <c r="F639" s="199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3:25" x14ac:dyDescent="0.25">
      <c r="C640" s="2"/>
      <c r="E640" s="199"/>
      <c r="F640" s="199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3:25" x14ac:dyDescent="0.25">
      <c r="C641" s="2"/>
      <c r="E641" s="199"/>
      <c r="F641" s="199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3:25" x14ac:dyDescent="0.25">
      <c r="C642" s="2"/>
      <c r="E642" s="199"/>
      <c r="F642" s="199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3:25" x14ac:dyDescent="0.25">
      <c r="C643" s="2"/>
      <c r="E643" s="199"/>
      <c r="F643" s="199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3:25" x14ac:dyDescent="0.25">
      <c r="C644" s="2"/>
      <c r="E644" s="199"/>
      <c r="F644" s="199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3:25" x14ac:dyDescent="0.25">
      <c r="C645" s="2"/>
      <c r="E645" s="199"/>
      <c r="F645" s="199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3:25" x14ac:dyDescent="0.25">
      <c r="C646" s="2"/>
      <c r="E646" s="199"/>
      <c r="F646" s="199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3:25" x14ac:dyDescent="0.25">
      <c r="C647" s="2"/>
      <c r="E647" s="199"/>
      <c r="F647" s="199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3:25" x14ac:dyDescent="0.25">
      <c r="C648" s="2"/>
      <c r="E648" s="199"/>
      <c r="F648" s="199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3:25" x14ac:dyDescent="0.25">
      <c r="C649" s="2"/>
      <c r="E649" s="199"/>
      <c r="F649" s="199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3:25" x14ac:dyDescent="0.25">
      <c r="C650" s="2"/>
      <c r="E650" s="199"/>
      <c r="F650" s="199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3:25" x14ac:dyDescent="0.25">
      <c r="C651" s="2"/>
      <c r="E651" s="199"/>
      <c r="F651" s="199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3:25" x14ac:dyDescent="0.25">
      <c r="C652" s="2"/>
      <c r="E652" s="199"/>
      <c r="F652" s="199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3:25" x14ac:dyDescent="0.25">
      <c r="C653" s="2"/>
      <c r="E653" s="199"/>
      <c r="F653" s="199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3:25" x14ac:dyDescent="0.25">
      <c r="C654" s="2"/>
      <c r="E654" s="199"/>
      <c r="F654" s="199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3:25" x14ac:dyDescent="0.25">
      <c r="C655" s="2"/>
      <c r="E655" s="199"/>
      <c r="F655" s="199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3:25" x14ac:dyDescent="0.25">
      <c r="C656" s="2"/>
      <c r="E656" s="199"/>
      <c r="F656" s="199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3:25" x14ac:dyDescent="0.25">
      <c r="C657" s="2"/>
      <c r="E657" s="199"/>
      <c r="F657" s="199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3:25" x14ac:dyDescent="0.25">
      <c r="C658" s="2"/>
      <c r="E658" s="199"/>
      <c r="F658" s="199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3:25" x14ac:dyDescent="0.25">
      <c r="C659" s="2"/>
      <c r="E659" s="199"/>
      <c r="F659" s="199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3:25" x14ac:dyDescent="0.25">
      <c r="C660" s="2"/>
      <c r="E660" s="199"/>
      <c r="F660" s="199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3:25" x14ac:dyDescent="0.25">
      <c r="C661" s="2"/>
      <c r="E661" s="199"/>
      <c r="F661" s="199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3:25" x14ac:dyDescent="0.25">
      <c r="C662" s="2"/>
      <c r="E662" s="199"/>
      <c r="F662" s="199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3:25" x14ac:dyDescent="0.25">
      <c r="C663" s="2"/>
      <c r="E663" s="199"/>
      <c r="F663" s="199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3:25" x14ac:dyDescent="0.25">
      <c r="C664" s="2"/>
      <c r="E664" s="199"/>
      <c r="F664" s="199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3:25" x14ac:dyDescent="0.25">
      <c r="C665" s="2"/>
      <c r="E665" s="199"/>
      <c r="F665" s="199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3:25" x14ac:dyDescent="0.25">
      <c r="C666" s="2"/>
      <c r="E666" s="199"/>
      <c r="F666" s="199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3:25" x14ac:dyDescent="0.25">
      <c r="C667" s="2"/>
      <c r="E667" s="199"/>
      <c r="F667" s="199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3:25" x14ac:dyDescent="0.25">
      <c r="C668" s="2"/>
      <c r="E668" s="199"/>
      <c r="F668" s="199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3:25" x14ac:dyDescent="0.25">
      <c r="C669" s="2"/>
      <c r="E669" s="199"/>
      <c r="F669" s="199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3:25" x14ac:dyDescent="0.25">
      <c r="C670" s="2"/>
      <c r="E670" s="199"/>
      <c r="F670" s="199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3:25" x14ac:dyDescent="0.25">
      <c r="C671" s="2"/>
      <c r="E671" s="199"/>
      <c r="F671" s="199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3:25" x14ac:dyDescent="0.25">
      <c r="C672" s="2"/>
      <c r="E672" s="199"/>
      <c r="F672" s="199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3:25" x14ac:dyDescent="0.25">
      <c r="C673" s="2"/>
      <c r="E673" s="199"/>
      <c r="F673" s="199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3:25" x14ac:dyDescent="0.25">
      <c r="C674" s="2"/>
      <c r="E674" s="199"/>
      <c r="F674" s="199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3:25" x14ac:dyDescent="0.25">
      <c r="C675" s="2"/>
      <c r="E675" s="199"/>
      <c r="F675" s="199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3:25" x14ac:dyDescent="0.25">
      <c r="C676" s="2"/>
      <c r="E676" s="199"/>
      <c r="F676" s="199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3:25" x14ac:dyDescent="0.25">
      <c r="C677" s="2"/>
      <c r="E677" s="199"/>
      <c r="F677" s="199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3:25" x14ac:dyDescent="0.25">
      <c r="C678" s="2"/>
      <c r="E678" s="199"/>
      <c r="F678" s="199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3:25" x14ac:dyDescent="0.25">
      <c r="C679" s="2"/>
      <c r="E679" s="199"/>
      <c r="F679" s="199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3:25" x14ac:dyDescent="0.25">
      <c r="C680" s="2"/>
      <c r="E680" s="199"/>
      <c r="F680" s="199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3:25" x14ac:dyDescent="0.25">
      <c r="C681" s="2"/>
      <c r="E681" s="199"/>
      <c r="F681" s="199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3:25" x14ac:dyDescent="0.25">
      <c r="C682" s="2"/>
      <c r="E682" s="199"/>
      <c r="F682" s="199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3:25" x14ac:dyDescent="0.25">
      <c r="C683" s="2"/>
      <c r="E683" s="199"/>
      <c r="F683" s="199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3:25" x14ac:dyDescent="0.25">
      <c r="C684" s="2"/>
      <c r="E684" s="199"/>
      <c r="F684" s="199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3:25" x14ac:dyDescent="0.25">
      <c r="C685" s="2"/>
      <c r="E685" s="199"/>
      <c r="F685" s="199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3:25" x14ac:dyDescent="0.25">
      <c r="C686" s="2"/>
      <c r="E686" s="199"/>
      <c r="F686" s="199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3:25" x14ac:dyDescent="0.25">
      <c r="C687" s="2"/>
      <c r="E687" s="199"/>
      <c r="F687" s="199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3:25" x14ac:dyDescent="0.25">
      <c r="C688" s="2"/>
      <c r="E688" s="199"/>
      <c r="F688" s="199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3:25" x14ac:dyDescent="0.25">
      <c r="C689" s="2"/>
      <c r="E689" s="199"/>
      <c r="F689" s="199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3:25" x14ac:dyDescent="0.25">
      <c r="C690" s="2"/>
      <c r="E690" s="199"/>
      <c r="F690" s="199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3:25" x14ac:dyDescent="0.25">
      <c r="C691" s="2"/>
      <c r="E691" s="199"/>
      <c r="F691" s="199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3:25" x14ac:dyDescent="0.25">
      <c r="C692" s="2"/>
      <c r="E692" s="199"/>
      <c r="F692" s="199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3:25" x14ac:dyDescent="0.25">
      <c r="C693" s="2"/>
      <c r="E693" s="199"/>
      <c r="F693" s="199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3:25" x14ac:dyDescent="0.25">
      <c r="C694" s="2"/>
      <c r="E694" s="199"/>
      <c r="F694" s="199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3:25" x14ac:dyDescent="0.25">
      <c r="C695" s="2"/>
      <c r="E695" s="199"/>
      <c r="F695" s="199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3:25" x14ac:dyDescent="0.25">
      <c r="C696" s="2"/>
      <c r="E696" s="199"/>
      <c r="F696" s="199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3:25" x14ac:dyDescent="0.25">
      <c r="C697" s="2"/>
      <c r="E697" s="199"/>
      <c r="F697" s="199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3:25" x14ac:dyDescent="0.25">
      <c r="C698" s="2"/>
      <c r="E698" s="199"/>
      <c r="F698" s="199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3:25" x14ac:dyDescent="0.25">
      <c r="C699" s="2"/>
      <c r="E699" s="199"/>
      <c r="F699" s="199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3:25" x14ac:dyDescent="0.25">
      <c r="C700" s="2"/>
      <c r="E700" s="199"/>
      <c r="F700" s="199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3:25" x14ac:dyDescent="0.25">
      <c r="C701" s="2"/>
      <c r="E701" s="199"/>
      <c r="F701" s="199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3:25" x14ac:dyDescent="0.25">
      <c r="C702" s="2"/>
      <c r="E702" s="199"/>
      <c r="F702" s="199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3:25" x14ac:dyDescent="0.25">
      <c r="C703" s="2"/>
      <c r="E703" s="199"/>
      <c r="F703" s="199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3:25" x14ac:dyDescent="0.25">
      <c r="C704" s="2"/>
      <c r="E704" s="199"/>
      <c r="F704" s="199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3:25" x14ac:dyDescent="0.25">
      <c r="C705" s="2"/>
      <c r="E705" s="199"/>
      <c r="F705" s="199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3:25" x14ac:dyDescent="0.25">
      <c r="C706" s="2"/>
      <c r="E706" s="199"/>
      <c r="F706" s="199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3:25" x14ac:dyDescent="0.25">
      <c r="C707" s="2"/>
      <c r="E707" s="199"/>
      <c r="F707" s="199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3:25" x14ac:dyDescent="0.25">
      <c r="C708" s="2"/>
      <c r="E708" s="199"/>
      <c r="F708" s="199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3:25" x14ac:dyDescent="0.25">
      <c r="C709" s="2"/>
      <c r="E709" s="199"/>
      <c r="F709" s="199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3:25" x14ac:dyDescent="0.25">
      <c r="C710" s="2"/>
      <c r="E710" s="199"/>
      <c r="F710" s="199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3:25" x14ac:dyDescent="0.25">
      <c r="C711" s="2"/>
      <c r="E711" s="199"/>
      <c r="F711" s="199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3:25" x14ac:dyDescent="0.25">
      <c r="C712" s="2"/>
      <c r="E712" s="199"/>
      <c r="F712" s="199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3:25" x14ac:dyDescent="0.25">
      <c r="C713" s="2"/>
      <c r="E713" s="199"/>
      <c r="F713" s="199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3:25" x14ac:dyDescent="0.25">
      <c r="C714" s="2"/>
      <c r="E714" s="199"/>
      <c r="F714" s="199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3:25" x14ac:dyDescent="0.25">
      <c r="C715" s="2"/>
      <c r="E715" s="199"/>
      <c r="F715" s="199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3:25" x14ac:dyDescent="0.25">
      <c r="C716" s="2"/>
      <c r="E716" s="199"/>
      <c r="F716" s="199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3:25" x14ac:dyDescent="0.25">
      <c r="C717" s="2"/>
      <c r="E717" s="199"/>
      <c r="F717" s="199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3:25" x14ac:dyDescent="0.25">
      <c r="C718" s="2"/>
      <c r="E718" s="199"/>
      <c r="F718" s="199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3:25" x14ac:dyDescent="0.25">
      <c r="C719" s="2"/>
      <c r="E719" s="199"/>
      <c r="F719" s="199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3:25" x14ac:dyDescent="0.25">
      <c r="C720" s="2"/>
      <c r="E720" s="199"/>
      <c r="F720" s="199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3:25" x14ac:dyDescent="0.25">
      <c r="C721" s="2"/>
      <c r="E721" s="199"/>
      <c r="F721" s="199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3:25" x14ac:dyDescent="0.25">
      <c r="C722" s="2"/>
      <c r="E722" s="199"/>
      <c r="F722" s="199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3:25" x14ac:dyDescent="0.25">
      <c r="C723" s="2"/>
      <c r="E723" s="199"/>
      <c r="F723" s="199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3:25" x14ac:dyDescent="0.25">
      <c r="C724" s="2"/>
      <c r="E724" s="199"/>
      <c r="F724" s="199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3:25" x14ac:dyDescent="0.25">
      <c r="C725" s="2"/>
      <c r="E725" s="199"/>
      <c r="F725" s="199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3:25" x14ac:dyDescent="0.25">
      <c r="C726" s="2"/>
      <c r="E726" s="199"/>
      <c r="F726" s="199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3:25" x14ac:dyDescent="0.25">
      <c r="C727" s="2"/>
      <c r="E727" s="199"/>
      <c r="F727" s="199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3:25" x14ac:dyDescent="0.25">
      <c r="C728" s="2"/>
      <c r="E728" s="199"/>
      <c r="F728" s="199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3:25" x14ac:dyDescent="0.25">
      <c r="C729" s="2"/>
      <c r="E729" s="199"/>
      <c r="F729" s="199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3:25" x14ac:dyDescent="0.25">
      <c r="C730" s="2"/>
      <c r="E730" s="199"/>
      <c r="F730" s="199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3:25" x14ac:dyDescent="0.25">
      <c r="C731" s="2"/>
      <c r="E731" s="199"/>
      <c r="F731" s="199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3:25" x14ac:dyDescent="0.25">
      <c r="C732" s="2"/>
      <c r="E732" s="199"/>
      <c r="F732" s="199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3:25" x14ac:dyDescent="0.25">
      <c r="C733" s="2"/>
      <c r="E733" s="199"/>
      <c r="F733" s="199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3:25" x14ac:dyDescent="0.25">
      <c r="C734" s="2"/>
      <c r="E734" s="199"/>
      <c r="F734" s="199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3:25" x14ac:dyDescent="0.25">
      <c r="C735" s="2"/>
      <c r="E735" s="199"/>
      <c r="F735" s="199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3:25" x14ac:dyDescent="0.25">
      <c r="C736" s="2"/>
      <c r="E736" s="199"/>
      <c r="F736" s="199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3:25" x14ac:dyDescent="0.25">
      <c r="C737" s="2"/>
      <c r="E737" s="199"/>
      <c r="F737" s="199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3:25" x14ac:dyDescent="0.25">
      <c r="C738" s="2"/>
      <c r="E738" s="199"/>
      <c r="F738" s="199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3:25" x14ac:dyDescent="0.25">
      <c r="C739" s="2"/>
      <c r="E739" s="199"/>
      <c r="F739" s="199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3:25" x14ac:dyDescent="0.25">
      <c r="C740" s="2"/>
      <c r="E740" s="199"/>
      <c r="F740" s="199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3:25" x14ac:dyDescent="0.25">
      <c r="C741" s="2"/>
      <c r="E741" s="199"/>
      <c r="F741" s="199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3:25" x14ac:dyDescent="0.25">
      <c r="C742" s="2"/>
      <c r="E742" s="199"/>
      <c r="F742" s="199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3:25" x14ac:dyDescent="0.25">
      <c r="C743" s="2"/>
      <c r="E743" s="199"/>
      <c r="F743" s="199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3:25" x14ac:dyDescent="0.25">
      <c r="C744" s="2"/>
      <c r="E744" s="199"/>
      <c r="F744" s="199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3:25" x14ac:dyDescent="0.25">
      <c r="C745" s="2"/>
      <c r="E745" s="199"/>
      <c r="F745" s="199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3:25" x14ac:dyDescent="0.25">
      <c r="C746" s="2"/>
      <c r="E746" s="199"/>
      <c r="F746" s="199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3:25" x14ac:dyDescent="0.25">
      <c r="C747" s="2"/>
      <c r="E747" s="199"/>
      <c r="F747" s="199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3:25" x14ac:dyDescent="0.25">
      <c r="C748" s="2"/>
      <c r="E748" s="199"/>
      <c r="F748" s="199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3:25" x14ac:dyDescent="0.25">
      <c r="C749" s="2"/>
      <c r="E749" s="199"/>
      <c r="F749" s="199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3:25" x14ac:dyDescent="0.25">
      <c r="C750" s="2"/>
      <c r="E750" s="199"/>
      <c r="F750" s="199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3:25" x14ac:dyDescent="0.25">
      <c r="C751" s="2"/>
      <c r="E751" s="199"/>
      <c r="F751" s="199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3:25" x14ac:dyDescent="0.25">
      <c r="C752" s="2"/>
      <c r="E752" s="199"/>
      <c r="F752" s="199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3:25" x14ac:dyDescent="0.25">
      <c r="C753" s="2"/>
      <c r="E753" s="199"/>
      <c r="F753" s="199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3:25" x14ac:dyDescent="0.25">
      <c r="C754" s="2"/>
      <c r="E754" s="199"/>
      <c r="F754" s="199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3:25" x14ac:dyDescent="0.25">
      <c r="C755" s="2"/>
      <c r="E755" s="199"/>
      <c r="F755" s="199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3:25" x14ac:dyDescent="0.25">
      <c r="C756" s="2"/>
      <c r="E756" s="199"/>
      <c r="F756" s="199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3:25" x14ac:dyDescent="0.25">
      <c r="C757" s="2"/>
      <c r="E757" s="199"/>
      <c r="F757" s="199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3:25" x14ac:dyDescent="0.25">
      <c r="C758" s="2"/>
      <c r="E758" s="199"/>
      <c r="F758" s="199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3:25" x14ac:dyDescent="0.25">
      <c r="C759" s="2"/>
      <c r="E759" s="199"/>
      <c r="F759" s="199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3:25" x14ac:dyDescent="0.25">
      <c r="C760" s="2"/>
      <c r="E760" s="199"/>
      <c r="F760" s="199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3:25" x14ac:dyDescent="0.25">
      <c r="C761" s="2"/>
      <c r="E761" s="199"/>
      <c r="F761" s="199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3:25" x14ac:dyDescent="0.25">
      <c r="C762" s="2"/>
      <c r="E762" s="199"/>
      <c r="F762" s="199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3:25" x14ac:dyDescent="0.25">
      <c r="C763" s="2"/>
      <c r="E763" s="199"/>
      <c r="F763" s="199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3:25" x14ac:dyDescent="0.25">
      <c r="C764" s="2"/>
      <c r="E764" s="199"/>
      <c r="F764" s="199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3:25" x14ac:dyDescent="0.25">
      <c r="C765" s="2"/>
      <c r="E765" s="199"/>
      <c r="F765" s="199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3:25" x14ac:dyDescent="0.25">
      <c r="C766" s="2"/>
      <c r="E766" s="199"/>
      <c r="F766" s="199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3:25" x14ac:dyDescent="0.25">
      <c r="C767" s="2"/>
      <c r="E767" s="199"/>
      <c r="F767" s="199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3:25" x14ac:dyDescent="0.25">
      <c r="C768" s="2"/>
      <c r="E768" s="199"/>
      <c r="F768" s="199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3:25" x14ac:dyDescent="0.25">
      <c r="C769" s="2"/>
      <c r="E769" s="199"/>
      <c r="F769" s="199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3:25" x14ac:dyDescent="0.25">
      <c r="C770" s="2"/>
      <c r="E770" s="199"/>
      <c r="F770" s="199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3:25" x14ac:dyDescent="0.25">
      <c r="C771" s="2"/>
      <c r="E771" s="199"/>
      <c r="F771" s="199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3:25" x14ac:dyDescent="0.25">
      <c r="C772" s="2"/>
      <c r="E772" s="199"/>
      <c r="F772" s="199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3:25" x14ac:dyDescent="0.25">
      <c r="C773" s="2"/>
      <c r="E773" s="199"/>
      <c r="F773" s="199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3:25" x14ac:dyDescent="0.25">
      <c r="C774" s="2"/>
      <c r="E774" s="199"/>
      <c r="F774" s="199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3:25" x14ac:dyDescent="0.25">
      <c r="C775" s="2"/>
      <c r="E775" s="199"/>
      <c r="F775" s="199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3:25" x14ac:dyDescent="0.25">
      <c r="C776" s="2"/>
      <c r="E776" s="199"/>
      <c r="F776" s="199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3:25" x14ac:dyDescent="0.25">
      <c r="C777" s="2"/>
      <c r="E777" s="199"/>
      <c r="F777" s="199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3:25" x14ac:dyDescent="0.25">
      <c r="C778" s="2"/>
      <c r="E778" s="199"/>
      <c r="F778" s="199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3:25" x14ac:dyDescent="0.25">
      <c r="C779" s="2"/>
      <c r="E779" s="199"/>
      <c r="F779" s="199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3:25" x14ac:dyDescent="0.25">
      <c r="C780" s="2"/>
      <c r="E780" s="199"/>
      <c r="F780" s="199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3:25" x14ac:dyDescent="0.25">
      <c r="C781" s="2"/>
      <c r="E781" s="199"/>
      <c r="F781" s="199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3:25" x14ac:dyDescent="0.25">
      <c r="C782" s="2"/>
      <c r="E782" s="199"/>
      <c r="F782" s="199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3:25" x14ac:dyDescent="0.25">
      <c r="C783" s="2"/>
      <c r="E783" s="199"/>
      <c r="F783" s="199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3:25" x14ac:dyDescent="0.25">
      <c r="C784" s="2"/>
      <c r="E784" s="199"/>
      <c r="F784" s="199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3:25" x14ac:dyDescent="0.25">
      <c r="C785" s="2"/>
      <c r="E785" s="199"/>
      <c r="F785" s="199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3:25" x14ac:dyDescent="0.25">
      <c r="C786" s="2"/>
      <c r="E786" s="199"/>
      <c r="F786" s="199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3:25" x14ac:dyDescent="0.25">
      <c r="C787" s="2"/>
      <c r="E787" s="199"/>
      <c r="F787" s="199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3:25" x14ac:dyDescent="0.25">
      <c r="C788" s="2"/>
      <c r="E788" s="199"/>
      <c r="F788" s="199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3:25" x14ac:dyDescent="0.25">
      <c r="C789" s="2"/>
      <c r="E789" s="199"/>
      <c r="F789" s="199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3:25" x14ac:dyDescent="0.25">
      <c r="C790" s="2"/>
      <c r="E790" s="199"/>
      <c r="F790" s="199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3:25" x14ac:dyDescent="0.25">
      <c r="C791" s="2"/>
      <c r="E791" s="199"/>
      <c r="F791" s="199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3:25" x14ac:dyDescent="0.25">
      <c r="C792" s="2"/>
      <c r="E792" s="199"/>
      <c r="F792" s="199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3:25" x14ac:dyDescent="0.25">
      <c r="C793" s="2"/>
      <c r="E793" s="199"/>
      <c r="F793" s="199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3:25" x14ac:dyDescent="0.25">
      <c r="C794" s="2"/>
      <c r="E794" s="199"/>
      <c r="F794" s="199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3:25" x14ac:dyDescent="0.25">
      <c r="C795" s="2"/>
      <c r="E795" s="199"/>
      <c r="F795" s="199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3:25" x14ac:dyDescent="0.25">
      <c r="C796" s="2"/>
      <c r="E796" s="199"/>
      <c r="F796" s="199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3:25" x14ac:dyDescent="0.25">
      <c r="C797" s="2"/>
      <c r="E797" s="199"/>
      <c r="F797" s="199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3:25" x14ac:dyDescent="0.25">
      <c r="C798" s="2"/>
      <c r="E798" s="199"/>
      <c r="F798" s="199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3:25" x14ac:dyDescent="0.25">
      <c r="C799" s="2"/>
      <c r="E799" s="199"/>
      <c r="F799" s="199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3:25" x14ac:dyDescent="0.25">
      <c r="C800" s="2"/>
      <c r="E800" s="199"/>
      <c r="F800" s="199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3:25" x14ac:dyDescent="0.25">
      <c r="C801" s="2"/>
      <c r="E801" s="199"/>
      <c r="F801" s="199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3:25" x14ac:dyDescent="0.25">
      <c r="C802" s="2"/>
      <c r="E802" s="199"/>
      <c r="F802" s="199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3:25" x14ac:dyDescent="0.25">
      <c r="C803" s="2"/>
      <c r="E803" s="199"/>
      <c r="F803" s="199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3:25" x14ac:dyDescent="0.25">
      <c r="C804" s="2"/>
      <c r="E804" s="199"/>
      <c r="F804" s="199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3:25" x14ac:dyDescent="0.25">
      <c r="C805" s="2"/>
      <c r="E805" s="199"/>
      <c r="F805" s="199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3:25" x14ac:dyDescent="0.25">
      <c r="C806" s="2"/>
      <c r="E806" s="199"/>
      <c r="F806" s="199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3:25" x14ac:dyDescent="0.25">
      <c r="C807" s="2"/>
      <c r="E807" s="199"/>
      <c r="F807" s="199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3:25" x14ac:dyDescent="0.25">
      <c r="C808" s="2"/>
      <c r="E808" s="199"/>
      <c r="F808" s="199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3:25" x14ac:dyDescent="0.25">
      <c r="C809" s="2"/>
      <c r="E809" s="199"/>
      <c r="F809" s="199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3:25" x14ac:dyDescent="0.25">
      <c r="C810" s="2"/>
      <c r="E810" s="199"/>
      <c r="F810" s="199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3:25" x14ac:dyDescent="0.25">
      <c r="C811" s="2"/>
      <c r="E811" s="199"/>
      <c r="F811" s="199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3:25" x14ac:dyDescent="0.25">
      <c r="C812" s="2"/>
      <c r="E812" s="199"/>
      <c r="F812" s="199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3:25" x14ac:dyDescent="0.25">
      <c r="C813" s="2"/>
      <c r="E813" s="199"/>
      <c r="F813" s="199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3:25" x14ac:dyDescent="0.25">
      <c r="C814" s="2"/>
      <c r="E814" s="199"/>
      <c r="F814" s="199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3:25" x14ac:dyDescent="0.25">
      <c r="C815" s="2"/>
      <c r="E815" s="199"/>
      <c r="F815" s="199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3:25" x14ac:dyDescent="0.25">
      <c r="C816" s="2"/>
      <c r="E816" s="199"/>
      <c r="F816" s="199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3:25" x14ac:dyDescent="0.25">
      <c r="C817" s="2"/>
      <c r="E817" s="199"/>
      <c r="F817" s="199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3:25" x14ac:dyDescent="0.25">
      <c r="C818" s="2"/>
      <c r="E818" s="199"/>
      <c r="F818" s="199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3:25" x14ac:dyDescent="0.25">
      <c r="C819" s="2"/>
      <c r="E819" s="199"/>
      <c r="F819" s="199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3:25" x14ac:dyDescent="0.25">
      <c r="C820" s="2"/>
      <c r="E820" s="199"/>
      <c r="F820" s="199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3:25" x14ac:dyDescent="0.25">
      <c r="C821" s="2"/>
      <c r="E821" s="199"/>
      <c r="F821" s="199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3:25" x14ac:dyDescent="0.25">
      <c r="C822" s="2"/>
      <c r="E822" s="199"/>
      <c r="F822" s="199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3:25" x14ac:dyDescent="0.25">
      <c r="C823" s="2"/>
      <c r="E823" s="199"/>
      <c r="F823" s="199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3:25" x14ac:dyDescent="0.25">
      <c r="C824" s="2"/>
      <c r="E824" s="199"/>
      <c r="F824" s="199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3:25" x14ac:dyDescent="0.25">
      <c r="C825" s="2"/>
      <c r="E825" s="199"/>
      <c r="F825" s="199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3:25" x14ac:dyDescent="0.25">
      <c r="C826" s="2"/>
      <c r="E826" s="199"/>
      <c r="F826" s="199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3:25" x14ac:dyDescent="0.25">
      <c r="C827" s="2"/>
      <c r="E827" s="199"/>
      <c r="F827" s="199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3:25" x14ac:dyDescent="0.25">
      <c r="C828" s="2"/>
      <c r="E828" s="199"/>
      <c r="F828" s="199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3:25" x14ac:dyDescent="0.25">
      <c r="C829" s="2"/>
      <c r="E829" s="199"/>
      <c r="F829" s="199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3:25" x14ac:dyDescent="0.25">
      <c r="C830" s="2"/>
      <c r="E830" s="199"/>
      <c r="F830" s="199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3:25" x14ac:dyDescent="0.25">
      <c r="C831" s="2"/>
      <c r="E831" s="199"/>
      <c r="F831" s="199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3:25" x14ac:dyDescent="0.25">
      <c r="C832" s="2"/>
      <c r="E832" s="199"/>
      <c r="F832" s="199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3:25" x14ac:dyDescent="0.25">
      <c r="C833" s="2"/>
      <c r="E833" s="199"/>
      <c r="F833" s="199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3:25" x14ac:dyDescent="0.25">
      <c r="C834" s="2"/>
      <c r="E834" s="199"/>
      <c r="F834" s="199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3:25" x14ac:dyDescent="0.25">
      <c r="C835" s="2"/>
      <c r="E835" s="199"/>
      <c r="F835" s="199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3:25" x14ac:dyDescent="0.25">
      <c r="C836" s="2"/>
      <c r="E836" s="199"/>
      <c r="F836" s="199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3:25" x14ac:dyDescent="0.25">
      <c r="C837" s="2"/>
      <c r="E837" s="199"/>
      <c r="F837" s="199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3:25" x14ac:dyDescent="0.25">
      <c r="C838" s="2"/>
      <c r="E838" s="199"/>
      <c r="F838" s="199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3:25" x14ac:dyDescent="0.25">
      <c r="C839" s="2"/>
      <c r="E839" s="199"/>
      <c r="F839" s="199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3:25" x14ac:dyDescent="0.25">
      <c r="C840" s="2"/>
      <c r="E840" s="199"/>
      <c r="F840" s="199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3:25" x14ac:dyDescent="0.25">
      <c r="C841" s="2"/>
      <c r="E841" s="199"/>
      <c r="F841" s="199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3:25" x14ac:dyDescent="0.25">
      <c r="C842" s="2"/>
      <c r="E842" s="199"/>
      <c r="F842" s="199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3:25" x14ac:dyDescent="0.25">
      <c r="C843" s="2"/>
      <c r="E843" s="199"/>
      <c r="F843" s="199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3:25" x14ac:dyDescent="0.25">
      <c r="C844" s="2"/>
      <c r="E844" s="199"/>
      <c r="F844" s="199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3:25" x14ac:dyDescent="0.25">
      <c r="C845" s="2"/>
      <c r="E845" s="199"/>
      <c r="F845" s="199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3:25" x14ac:dyDescent="0.25">
      <c r="C846" s="2"/>
      <c r="E846" s="199"/>
      <c r="F846" s="199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3:25" x14ac:dyDescent="0.25">
      <c r="C847" s="2"/>
      <c r="E847" s="199"/>
      <c r="F847" s="199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3:25" x14ac:dyDescent="0.25">
      <c r="C848" s="2"/>
      <c r="E848" s="199"/>
      <c r="F848" s="199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3:25" x14ac:dyDescent="0.25">
      <c r="C849" s="2"/>
      <c r="E849" s="199"/>
      <c r="F849" s="199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3:25" x14ac:dyDescent="0.25">
      <c r="C850" s="2"/>
      <c r="E850" s="199"/>
      <c r="F850" s="199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3:25" x14ac:dyDescent="0.25">
      <c r="C851" s="2"/>
      <c r="E851" s="199"/>
      <c r="F851" s="199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3:25" x14ac:dyDescent="0.25">
      <c r="C852" s="2"/>
      <c r="E852" s="199"/>
      <c r="F852" s="199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3:25" x14ac:dyDescent="0.25">
      <c r="C853" s="2"/>
      <c r="E853" s="199"/>
      <c r="F853" s="199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3:25" x14ac:dyDescent="0.25">
      <c r="C854" s="2"/>
      <c r="E854" s="199"/>
      <c r="F854" s="199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3:25" x14ac:dyDescent="0.25">
      <c r="C855" s="2"/>
      <c r="E855" s="199"/>
      <c r="F855" s="199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3:25" x14ac:dyDescent="0.25">
      <c r="C856" s="2"/>
      <c r="E856" s="199"/>
      <c r="F856" s="199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3:25" x14ac:dyDescent="0.25">
      <c r="C857" s="2"/>
      <c r="E857" s="199"/>
      <c r="F857" s="199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3:25" x14ac:dyDescent="0.25">
      <c r="C858" s="2"/>
      <c r="E858" s="199"/>
      <c r="F858" s="199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3:25" x14ac:dyDescent="0.25">
      <c r="C859" s="2"/>
      <c r="E859" s="199"/>
      <c r="F859" s="199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3:25" x14ac:dyDescent="0.25">
      <c r="C860" s="2"/>
      <c r="E860" s="199"/>
      <c r="F860" s="199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3:25" x14ac:dyDescent="0.25">
      <c r="C861" s="2"/>
      <c r="E861" s="199"/>
      <c r="F861" s="199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3:25" x14ac:dyDescent="0.25">
      <c r="C862" s="2"/>
      <c r="E862" s="199"/>
      <c r="F862" s="199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3:25" x14ac:dyDescent="0.25">
      <c r="C863" s="2"/>
      <c r="E863" s="199"/>
      <c r="F863" s="199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3:25" x14ac:dyDescent="0.25">
      <c r="C864" s="2"/>
      <c r="E864" s="199"/>
      <c r="F864" s="199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3:25" x14ac:dyDescent="0.25">
      <c r="C865" s="2"/>
      <c r="E865" s="199"/>
      <c r="F865" s="199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3:25" x14ac:dyDescent="0.25">
      <c r="C866" s="2"/>
      <c r="E866" s="199"/>
      <c r="F866" s="199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3:25" x14ac:dyDescent="0.25">
      <c r="C867" s="2"/>
      <c r="E867" s="199"/>
      <c r="F867" s="199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3:25" x14ac:dyDescent="0.25">
      <c r="C868" s="2"/>
      <c r="E868" s="199"/>
      <c r="F868" s="199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3:25" x14ac:dyDescent="0.25">
      <c r="C869" s="2"/>
      <c r="E869" s="199"/>
      <c r="F869" s="199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3:25" x14ac:dyDescent="0.25">
      <c r="C870" s="2"/>
      <c r="E870" s="199"/>
      <c r="F870" s="199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3:25" x14ac:dyDescent="0.25">
      <c r="C871" s="2"/>
      <c r="E871" s="199"/>
      <c r="F871" s="199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3:25" x14ac:dyDescent="0.25">
      <c r="C872" s="2"/>
      <c r="E872" s="199"/>
      <c r="F872" s="199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3:25" x14ac:dyDescent="0.25">
      <c r="C873" s="2"/>
      <c r="E873" s="199"/>
      <c r="F873" s="199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3:25" x14ac:dyDescent="0.25">
      <c r="C874" s="2"/>
      <c r="E874" s="199"/>
      <c r="F874" s="199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3:25" x14ac:dyDescent="0.25">
      <c r="C875" s="2"/>
      <c r="E875" s="199"/>
      <c r="F875" s="199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3:25" x14ac:dyDescent="0.25">
      <c r="C876" s="2"/>
      <c r="E876" s="199"/>
      <c r="F876" s="199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3:25" x14ac:dyDescent="0.25">
      <c r="C877" s="2"/>
      <c r="E877" s="199"/>
      <c r="F877" s="199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3:25" x14ac:dyDescent="0.25">
      <c r="C878" s="2"/>
      <c r="E878" s="199"/>
      <c r="F878" s="199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3:25" x14ac:dyDescent="0.25">
      <c r="C879" s="2"/>
      <c r="E879" s="199"/>
      <c r="F879" s="199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3:25" x14ac:dyDescent="0.25">
      <c r="C880" s="2"/>
      <c r="E880" s="199"/>
      <c r="F880" s="199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3:25" x14ac:dyDescent="0.25">
      <c r="C881" s="2"/>
      <c r="E881" s="199"/>
      <c r="F881" s="199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3:25" x14ac:dyDescent="0.25">
      <c r="C882" s="2"/>
      <c r="E882" s="199"/>
      <c r="F882" s="199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3:25" x14ac:dyDescent="0.25">
      <c r="C883" s="2"/>
      <c r="E883" s="199"/>
      <c r="F883" s="199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3:25" x14ac:dyDescent="0.25">
      <c r="C884" s="2"/>
      <c r="E884" s="199"/>
      <c r="F884" s="199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3:25" x14ac:dyDescent="0.25">
      <c r="C885" s="2"/>
      <c r="E885" s="199"/>
      <c r="F885" s="199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3:25" x14ac:dyDescent="0.25">
      <c r="C886" s="2"/>
      <c r="E886" s="199"/>
      <c r="F886" s="199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3:25" x14ac:dyDescent="0.25">
      <c r="C887" s="2"/>
      <c r="E887" s="199"/>
      <c r="F887" s="199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3:25" x14ac:dyDescent="0.25">
      <c r="C888" s="2"/>
      <c r="E888" s="199"/>
      <c r="F888" s="199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3:25" x14ac:dyDescent="0.25">
      <c r="C889" s="2"/>
      <c r="E889" s="199"/>
      <c r="F889" s="199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3:25" x14ac:dyDescent="0.25">
      <c r="C890" s="2"/>
      <c r="E890" s="199"/>
      <c r="F890" s="199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3:25" x14ac:dyDescent="0.25">
      <c r="C891" s="2"/>
      <c r="E891" s="199"/>
      <c r="F891" s="199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3:25" x14ac:dyDescent="0.25">
      <c r="C892" s="2"/>
      <c r="E892" s="199"/>
      <c r="F892" s="199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3:25" x14ac:dyDescent="0.25">
      <c r="C893" s="2"/>
      <c r="E893" s="199"/>
      <c r="F893" s="199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3:25" x14ac:dyDescent="0.25">
      <c r="C894" s="2"/>
      <c r="E894" s="199"/>
      <c r="F894" s="199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3:25" x14ac:dyDescent="0.25">
      <c r="C895" s="2"/>
      <c r="E895" s="199"/>
      <c r="F895" s="199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3:25" x14ac:dyDescent="0.25">
      <c r="C896" s="2"/>
      <c r="E896" s="199"/>
      <c r="F896" s="199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3:25" x14ac:dyDescent="0.25">
      <c r="C897" s="2"/>
      <c r="E897" s="199"/>
      <c r="F897" s="199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3:25" x14ac:dyDescent="0.25">
      <c r="C898" s="2"/>
      <c r="E898" s="199"/>
      <c r="F898" s="199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3:25" x14ac:dyDescent="0.25">
      <c r="C899" s="2"/>
      <c r="E899" s="199"/>
      <c r="F899" s="199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3:25" x14ac:dyDescent="0.25">
      <c r="C900" s="2"/>
      <c r="E900" s="199"/>
      <c r="F900" s="199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3:25" x14ac:dyDescent="0.25">
      <c r="C901" s="2"/>
      <c r="E901" s="199"/>
      <c r="F901" s="199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3:25" x14ac:dyDescent="0.25">
      <c r="C902" s="2"/>
      <c r="E902" s="199"/>
      <c r="F902" s="199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3:25" x14ac:dyDescent="0.25">
      <c r="C903" s="2"/>
      <c r="E903" s="199"/>
      <c r="F903" s="199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3:25" x14ac:dyDescent="0.25">
      <c r="C904" s="2"/>
      <c r="E904" s="199"/>
      <c r="F904" s="199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3:25" x14ac:dyDescent="0.25">
      <c r="C905" s="2"/>
      <c r="E905" s="199"/>
      <c r="F905" s="199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3:25" x14ac:dyDescent="0.25">
      <c r="C906" s="2"/>
      <c r="E906" s="199"/>
      <c r="F906" s="199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3:25" x14ac:dyDescent="0.25">
      <c r="C907" s="2"/>
      <c r="E907" s="199"/>
      <c r="F907" s="199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3:25" x14ac:dyDescent="0.25">
      <c r="C908" s="2"/>
      <c r="E908" s="199"/>
      <c r="F908" s="199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3:25" x14ac:dyDescent="0.25">
      <c r="C909" s="2"/>
      <c r="E909" s="199"/>
      <c r="F909" s="199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3:25" x14ac:dyDescent="0.25">
      <c r="C910" s="2"/>
      <c r="E910" s="199"/>
      <c r="F910" s="199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3:25" x14ac:dyDescent="0.25">
      <c r="C911" s="2"/>
      <c r="E911" s="199"/>
      <c r="F911" s="199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3:25" x14ac:dyDescent="0.25">
      <c r="C912" s="2"/>
      <c r="E912" s="199"/>
      <c r="F912" s="199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3:25" x14ac:dyDescent="0.25">
      <c r="C913" s="2"/>
      <c r="E913" s="199"/>
      <c r="F913" s="199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3:25" x14ac:dyDescent="0.25">
      <c r="C914" s="2"/>
      <c r="E914" s="199"/>
      <c r="F914" s="199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3:25" x14ac:dyDescent="0.25">
      <c r="C915" s="2"/>
      <c r="E915" s="199"/>
      <c r="F915" s="199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3:25" x14ac:dyDescent="0.25">
      <c r="C916" s="2"/>
      <c r="E916" s="199"/>
      <c r="F916" s="199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3:25" x14ac:dyDescent="0.25">
      <c r="C917" s="2"/>
      <c r="E917" s="199"/>
      <c r="F917" s="199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3:25" x14ac:dyDescent="0.25">
      <c r="C918" s="2"/>
      <c r="E918" s="199"/>
      <c r="F918" s="199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3:25" x14ac:dyDescent="0.25">
      <c r="C919" s="2"/>
      <c r="E919" s="199"/>
      <c r="F919" s="199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3:25" x14ac:dyDescent="0.25">
      <c r="C920" s="2"/>
      <c r="E920" s="199"/>
      <c r="F920" s="199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3:25" x14ac:dyDescent="0.25">
      <c r="C921" s="2"/>
      <c r="E921" s="199"/>
      <c r="F921" s="199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3:25" x14ac:dyDescent="0.25">
      <c r="C922" s="2"/>
      <c r="E922" s="199"/>
      <c r="F922" s="199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3:25" x14ac:dyDescent="0.25">
      <c r="C923" s="2"/>
      <c r="E923" s="199"/>
      <c r="F923" s="199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3:25" x14ac:dyDescent="0.25">
      <c r="C924" s="2"/>
      <c r="E924" s="199"/>
      <c r="F924" s="199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3:25" x14ac:dyDescent="0.25">
      <c r="C925" s="2"/>
      <c r="E925" s="199"/>
      <c r="F925" s="199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3:25" x14ac:dyDescent="0.25">
      <c r="C926" s="2"/>
      <c r="E926" s="199"/>
      <c r="F926" s="199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3:25" x14ac:dyDescent="0.25">
      <c r="C927" s="2"/>
      <c r="E927" s="199"/>
      <c r="F927" s="199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3:25" x14ac:dyDescent="0.25">
      <c r="C928" s="2"/>
      <c r="E928" s="199"/>
      <c r="F928" s="199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3:25" x14ac:dyDescent="0.25">
      <c r="C929" s="2"/>
      <c r="E929" s="199"/>
      <c r="F929" s="199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3:25" x14ac:dyDescent="0.25">
      <c r="C930" s="2"/>
      <c r="E930" s="199"/>
      <c r="F930" s="199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3:25" x14ac:dyDescent="0.25">
      <c r="C931" s="2"/>
      <c r="E931" s="199"/>
      <c r="F931" s="199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3:25" x14ac:dyDescent="0.25">
      <c r="C932" s="2"/>
      <c r="E932" s="199"/>
      <c r="F932" s="199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3:25" x14ac:dyDescent="0.25">
      <c r="C933" s="2"/>
      <c r="E933" s="199"/>
      <c r="F933" s="199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3:25" x14ac:dyDescent="0.25">
      <c r="C934" s="2"/>
      <c r="E934" s="199"/>
      <c r="F934" s="199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3:25" x14ac:dyDescent="0.25">
      <c r="C935" s="2"/>
      <c r="E935" s="199"/>
      <c r="F935" s="199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3:25" x14ac:dyDescent="0.25">
      <c r="C936" s="2"/>
      <c r="E936" s="199"/>
      <c r="F936" s="199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3:25" x14ac:dyDescent="0.25">
      <c r="C937" s="2"/>
      <c r="E937" s="199"/>
      <c r="F937" s="199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3:25" x14ac:dyDescent="0.25">
      <c r="C938" s="2"/>
      <c r="E938" s="199"/>
      <c r="F938" s="199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3:25" x14ac:dyDescent="0.25">
      <c r="C939" s="2"/>
      <c r="E939" s="199"/>
      <c r="F939" s="199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3:25" x14ac:dyDescent="0.25">
      <c r="C940" s="2"/>
      <c r="E940" s="199"/>
      <c r="F940" s="199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3:25" x14ac:dyDescent="0.25">
      <c r="C941" s="2"/>
      <c r="E941" s="199"/>
      <c r="F941" s="199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3:25" x14ac:dyDescent="0.25">
      <c r="C942" s="2"/>
      <c r="E942" s="199"/>
      <c r="F942" s="199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3:25" x14ac:dyDescent="0.25">
      <c r="C943" s="2"/>
      <c r="E943" s="199"/>
      <c r="F943" s="199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3:25" x14ac:dyDescent="0.25">
      <c r="C944" s="2"/>
      <c r="E944" s="199"/>
      <c r="F944" s="199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3:25" x14ac:dyDescent="0.25">
      <c r="C945" s="2"/>
      <c r="E945" s="199"/>
      <c r="F945" s="199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3:25" x14ac:dyDescent="0.25">
      <c r="C946" s="2"/>
      <c r="E946" s="199"/>
      <c r="F946" s="199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3:25" x14ac:dyDescent="0.25">
      <c r="C947" s="2"/>
      <c r="E947" s="199"/>
      <c r="F947" s="199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3:25" x14ac:dyDescent="0.25">
      <c r="C948" s="2"/>
      <c r="E948" s="199"/>
      <c r="F948" s="199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3:25" x14ac:dyDescent="0.25">
      <c r="C949" s="2"/>
      <c r="E949" s="199"/>
      <c r="F949" s="199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3:25" x14ac:dyDescent="0.25">
      <c r="C950" s="2"/>
      <c r="E950" s="199"/>
      <c r="F950" s="199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3:25" x14ac:dyDescent="0.25">
      <c r="C951" s="2"/>
      <c r="E951" s="199"/>
      <c r="F951" s="199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3:25" x14ac:dyDescent="0.25">
      <c r="C952" s="2"/>
      <c r="E952" s="199"/>
      <c r="F952" s="199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3:25" x14ac:dyDescent="0.25">
      <c r="C953" s="2"/>
      <c r="E953" s="199"/>
      <c r="F953" s="199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3:25" x14ac:dyDescent="0.25">
      <c r="C954" s="2"/>
      <c r="E954" s="199"/>
      <c r="F954" s="199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3:25" x14ac:dyDescent="0.25">
      <c r="C955" s="2"/>
      <c r="E955" s="199"/>
      <c r="F955" s="199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3:25" x14ac:dyDescent="0.25">
      <c r="C956" s="2"/>
      <c r="E956" s="199"/>
      <c r="F956" s="199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3:25" x14ac:dyDescent="0.25">
      <c r="C957" s="2"/>
      <c r="E957" s="199"/>
      <c r="F957" s="199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3:25" x14ac:dyDescent="0.25">
      <c r="C958" s="2"/>
      <c r="E958" s="199"/>
      <c r="F958" s="199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3:25" x14ac:dyDescent="0.25">
      <c r="C959" s="2"/>
      <c r="E959" s="199"/>
      <c r="F959" s="199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3:25" x14ac:dyDescent="0.25">
      <c r="C960" s="2"/>
      <c r="E960" s="199"/>
      <c r="F960" s="199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3:25" x14ac:dyDescent="0.25">
      <c r="C961" s="2"/>
      <c r="E961" s="199"/>
      <c r="F961" s="199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3:25" x14ac:dyDescent="0.25">
      <c r="C962" s="2"/>
      <c r="E962" s="199"/>
      <c r="F962" s="199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3:25" x14ac:dyDescent="0.25">
      <c r="C963" s="2"/>
      <c r="E963" s="199"/>
      <c r="F963" s="199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3:25" x14ac:dyDescent="0.25">
      <c r="C964" s="2"/>
      <c r="E964" s="199"/>
      <c r="F964" s="199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3:25" x14ac:dyDescent="0.25">
      <c r="C965" s="2"/>
      <c r="E965" s="199"/>
      <c r="F965" s="199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</sheetData>
  <sheetProtection algorithmName="SHA-512" hashValue="0peHt1+UxHzxZ10Yr54/T0BEIa8GQ82y2U5vRQGb8skPiLTb3O0cGNhWW9hlA2VCmCSb4cwttgd0ymA73ndOXA==" saltValue="4+kSnM4L0EvznwpXTyKK9w==" spinCount="100000" sheet="1" objects="1" scenarios="1" formatCells="0" formatRows="0" insertRows="0" selectLockedCells="1" sort="0" autoFilter="0"/>
  <autoFilter ref="A5:K305" xr:uid="{B68B1B53-6DF7-4803-94AF-511346FED1F2}"/>
  <conditionalFormatting sqref="C6:D305">
    <cfRule type="containsText" dxfId="16" priority="2" operator="containsText" text="0">
      <formula>NOT(ISERROR(SEARCH("0",C6)))</formula>
    </cfRule>
    <cfRule type="cellIs" dxfId="15" priority="3" operator="equal">
      <formula>0</formula>
    </cfRule>
    <cfRule type="cellIs" dxfId="14" priority="4" operator="equal">
      <formula>0</formula>
    </cfRule>
    <cfRule type="cellIs" dxfId="13" priority="5" operator="equal">
      <formula>0</formula>
    </cfRule>
  </conditionalFormatting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AA7F2C3-0D79-447E-9612-FEFD8BA7E173}">
          <x14:formula1>
            <xm:f>verwijzingen!$G$2:$G$4</xm:f>
          </x14:formula1>
          <xm:sqref>G6:G305</xm:sqref>
        </x14:dataValidation>
        <x14:dataValidation type="list" allowBlank="1" showInputMessage="1" showErrorMessage="1" xr:uid="{A25172DC-4DDE-48DE-BD40-2E1A310392C0}">
          <x14:formula1>
            <xm:f>verwijzingen!$J$2:$J$5</xm:f>
          </x14:formula1>
          <xm:sqref>I6:I305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BDFA2-3336-4379-A23A-D16FD776545F}">
  <dimension ref="A1:AF285"/>
  <sheetViews>
    <sheetView zoomScale="120" zoomScaleNormal="120" workbookViewId="0">
      <selection activeCell="E15" sqref="E15"/>
    </sheetView>
  </sheetViews>
  <sheetFormatPr defaultRowHeight="15" x14ac:dyDescent="0.25"/>
  <cols>
    <col min="1" max="1" width="6" style="11" customWidth="1"/>
    <col min="2" max="2" width="11.7109375" bestFit="1" customWidth="1"/>
    <col min="3" max="3" width="9.5703125" bestFit="1" customWidth="1"/>
    <col min="4" max="4" width="17.85546875" customWidth="1"/>
    <col min="5" max="5" width="23.140625" customWidth="1"/>
    <col min="6" max="6" width="41.85546875" style="193" customWidth="1"/>
    <col min="7" max="7" width="22.42578125" style="193" customWidth="1"/>
    <col min="8" max="8" width="12.28515625" customWidth="1"/>
    <col min="9" max="9" width="13.42578125" customWidth="1"/>
    <col min="10" max="10" width="15.28515625" customWidth="1"/>
    <col min="11" max="11" width="15.140625" bestFit="1" customWidth="1"/>
    <col min="12" max="12" width="13.7109375" bestFit="1" customWidth="1"/>
    <col min="13" max="13" width="19.140625" customWidth="1"/>
  </cols>
  <sheetData>
    <row r="1" spans="1:32" s="6" customFormat="1" ht="12" customHeight="1" thickTop="1" x14ac:dyDescent="0.35">
      <c r="A1" s="36"/>
      <c r="B1" s="38"/>
      <c r="C1" s="38"/>
      <c r="D1" s="37"/>
      <c r="E1" s="38"/>
      <c r="F1" s="194"/>
      <c r="G1" s="189"/>
      <c r="H1" s="39"/>
      <c r="I1" s="38"/>
      <c r="J1" s="38"/>
      <c r="K1" s="38"/>
      <c r="L1" s="38"/>
      <c r="M1" s="40"/>
    </row>
    <row r="2" spans="1:32" s="6" customFormat="1" ht="24.75" customHeight="1" x14ac:dyDescent="0.45">
      <c r="A2" s="79" t="s">
        <v>57</v>
      </c>
      <c r="D2" s="41"/>
      <c r="F2" s="195"/>
      <c r="G2" s="190"/>
      <c r="H2" s="42"/>
      <c r="M2" s="43"/>
    </row>
    <row r="3" spans="1:32" s="6" customFormat="1" ht="6" customHeight="1" x14ac:dyDescent="0.45">
      <c r="A3" s="79"/>
      <c r="D3" s="41"/>
      <c r="F3" s="195"/>
      <c r="G3" s="190"/>
      <c r="H3" s="42"/>
      <c r="M3" s="43"/>
    </row>
    <row r="4" spans="1:32" s="6" customFormat="1" ht="8.25" customHeight="1" thickBot="1" x14ac:dyDescent="0.45">
      <c r="A4" s="182"/>
      <c r="B4" s="183"/>
      <c r="C4" s="184"/>
      <c r="D4" s="185"/>
      <c r="E4" s="186"/>
      <c r="F4" s="191"/>
      <c r="G4" s="191"/>
      <c r="H4" s="184"/>
      <c r="I4" s="184"/>
      <c r="J4" s="184"/>
      <c r="K4" s="184"/>
      <c r="L4" s="184"/>
      <c r="M4" s="187"/>
    </row>
    <row r="5" spans="1:32" ht="32.25" thickTop="1" x14ac:dyDescent="0.25">
      <c r="A5" s="17" t="s">
        <v>13</v>
      </c>
      <c r="B5" s="14" t="s">
        <v>14</v>
      </c>
      <c r="C5" s="15" t="s">
        <v>0</v>
      </c>
      <c r="D5" s="13" t="s">
        <v>18</v>
      </c>
      <c r="E5" s="15" t="s">
        <v>19</v>
      </c>
      <c r="F5" s="14" t="s">
        <v>2</v>
      </c>
      <c r="G5" s="14" t="s">
        <v>5</v>
      </c>
      <c r="H5" s="14" t="s">
        <v>31</v>
      </c>
      <c r="I5" s="14" t="s">
        <v>42</v>
      </c>
      <c r="J5" s="14" t="s">
        <v>35</v>
      </c>
      <c r="K5" s="16" t="s">
        <v>3</v>
      </c>
      <c r="L5" s="12" t="s">
        <v>4</v>
      </c>
      <c r="M5" s="19" t="s">
        <v>39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5.75" x14ac:dyDescent="0.25">
      <c r="A6" s="18">
        <v>1</v>
      </c>
      <c r="B6" s="218"/>
      <c r="C6" s="219" t="str">
        <f>IF(B6="","",ROUNDUP(MONTH(B6)/3,0))</f>
        <v/>
      </c>
      <c r="D6" s="220"/>
      <c r="E6" s="221"/>
      <c r="F6" s="222"/>
      <c r="G6" s="222"/>
      <c r="H6" s="221"/>
      <c r="I6" s="223">
        <v>0</v>
      </c>
      <c r="J6" s="224"/>
      <c r="K6" s="64">
        <f>IF(J6=21%,I6/100*21,0)</f>
        <v>0</v>
      </c>
      <c r="L6" s="59">
        <f>IF(J6=9%,I6/100*9,0)</f>
        <v>0</v>
      </c>
      <c r="M6" s="65">
        <f>I6+K6+L6</f>
        <v>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5.75" x14ac:dyDescent="0.25">
      <c r="A7" s="18">
        <v>2</v>
      </c>
      <c r="B7" s="218"/>
      <c r="C7" s="219" t="str">
        <f t="shared" ref="C7:C70" si="0">IF(B7="","",ROUNDUP(MONTH(B7)/3,0))</f>
        <v/>
      </c>
      <c r="D7" s="220"/>
      <c r="E7" s="221"/>
      <c r="F7" s="222"/>
      <c r="G7" s="222"/>
      <c r="H7" s="221"/>
      <c r="I7" s="223">
        <v>0</v>
      </c>
      <c r="J7" s="224"/>
      <c r="K7" s="64">
        <f t="shared" ref="K7:K70" si="1">IF(J7=21%,I7/100*21,0)</f>
        <v>0</v>
      </c>
      <c r="L7" s="59">
        <f t="shared" ref="L7:L70" si="2">IF(J7=9%,I7/100*9,0)</f>
        <v>0</v>
      </c>
      <c r="M7" s="65">
        <f t="shared" ref="M7:M70" si="3">I7+K7+L7</f>
        <v>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5.75" x14ac:dyDescent="0.25">
      <c r="A8" s="18">
        <v>3</v>
      </c>
      <c r="B8" s="218"/>
      <c r="C8" s="219" t="str">
        <f t="shared" si="0"/>
        <v/>
      </c>
      <c r="D8" s="220"/>
      <c r="E8" s="221"/>
      <c r="F8" s="222"/>
      <c r="G8" s="222"/>
      <c r="H8" s="221"/>
      <c r="I8" s="223">
        <v>0</v>
      </c>
      <c r="J8" s="224"/>
      <c r="K8" s="64">
        <f t="shared" si="1"/>
        <v>0</v>
      </c>
      <c r="L8" s="59">
        <f t="shared" si="2"/>
        <v>0</v>
      </c>
      <c r="M8" s="65">
        <f t="shared" si="3"/>
        <v>0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5.75" x14ac:dyDescent="0.25">
      <c r="A9" s="18">
        <v>4</v>
      </c>
      <c r="B9" s="218"/>
      <c r="C9" s="219" t="str">
        <f t="shared" si="0"/>
        <v/>
      </c>
      <c r="D9" s="220"/>
      <c r="E9" s="221"/>
      <c r="F9" s="222"/>
      <c r="G9" s="222"/>
      <c r="H9" s="221"/>
      <c r="I9" s="223">
        <v>0</v>
      </c>
      <c r="J9" s="224"/>
      <c r="K9" s="64">
        <f t="shared" si="1"/>
        <v>0</v>
      </c>
      <c r="L9" s="59">
        <f t="shared" si="2"/>
        <v>0</v>
      </c>
      <c r="M9" s="65">
        <f t="shared" si="3"/>
        <v>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5.75" x14ac:dyDescent="0.25">
      <c r="A10" s="18">
        <v>5</v>
      </c>
      <c r="B10" s="218"/>
      <c r="C10" s="219" t="str">
        <f t="shared" si="0"/>
        <v/>
      </c>
      <c r="D10" s="220"/>
      <c r="E10" s="221"/>
      <c r="F10" s="222"/>
      <c r="G10" s="222"/>
      <c r="H10" s="221"/>
      <c r="I10" s="223">
        <v>0</v>
      </c>
      <c r="J10" s="224"/>
      <c r="K10" s="64">
        <f t="shared" si="1"/>
        <v>0</v>
      </c>
      <c r="L10" s="59">
        <f t="shared" si="2"/>
        <v>0</v>
      </c>
      <c r="M10" s="65">
        <f t="shared" si="3"/>
        <v>0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15.75" x14ac:dyDescent="0.25">
      <c r="A11" s="18">
        <v>6</v>
      </c>
      <c r="B11" s="218"/>
      <c r="C11" s="219" t="str">
        <f t="shared" si="0"/>
        <v/>
      </c>
      <c r="D11" s="220"/>
      <c r="E11" s="221"/>
      <c r="F11" s="222"/>
      <c r="G11" s="222"/>
      <c r="H11" s="221"/>
      <c r="I11" s="223">
        <v>0</v>
      </c>
      <c r="J11" s="224"/>
      <c r="K11" s="64">
        <f t="shared" si="1"/>
        <v>0</v>
      </c>
      <c r="L11" s="59">
        <f t="shared" si="2"/>
        <v>0</v>
      </c>
      <c r="M11" s="65">
        <f t="shared" si="3"/>
        <v>0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15.75" x14ac:dyDescent="0.25">
      <c r="A12" s="18">
        <v>7</v>
      </c>
      <c r="B12" s="218"/>
      <c r="C12" s="219" t="str">
        <f t="shared" si="0"/>
        <v/>
      </c>
      <c r="D12" s="220"/>
      <c r="E12" s="221"/>
      <c r="F12" s="222"/>
      <c r="G12" s="222"/>
      <c r="H12" s="221"/>
      <c r="I12" s="223">
        <v>0</v>
      </c>
      <c r="J12" s="224"/>
      <c r="K12" s="64">
        <f t="shared" si="1"/>
        <v>0</v>
      </c>
      <c r="L12" s="59">
        <f t="shared" si="2"/>
        <v>0</v>
      </c>
      <c r="M12" s="65">
        <f t="shared" si="3"/>
        <v>0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5.75" x14ac:dyDescent="0.25">
      <c r="A13" s="18">
        <v>8</v>
      </c>
      <c r="B13" s="218"/>
      <c r="C13" s="219" t="str">
        <f t="shared" si="0"/>
        <v/>
      </c>
      <c r="D13" s="220"/>
      <c r="E13" s="221"/>
      <c r="F13" s="222"/>
      <c r="G13" s="222"/>
      <c r="H13" s="221"/>
      <c r="I13" s="223">
        <v>0</v>
      </c>
      <c r="J13" s="224"/>
      <c r="K13" s="64">
        <f t="shared" si="1"/>
        <v>0</v>
      </c>
      <c r="L13" s="59">
        <f t="shared" si="2"/>
        <v>0</v>
      </c>
      <c r="M13" s="65">
        <f t="shared" si="3"/>
        <v>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15.75" x14ac:dyDescent="0.25">
      <c r="A14" s="18">
        <v>9</v>
      </c>
      <c r="B14" s="218"/>
      <c r="C14" s="219" t="str">
        <f t="shared" si="0"/>
        <v/>
      </c>
      <c r="D14" s="220"/>
      <c r="E14" s="221"/>
      <c r="F14" s="222"/>
      <c r="G14" s="222"/>
      <c r="H14" s="221"/>
      <c r="I14" s="223">
        <v>0</v>
      </c>
      <c r="J14" s="224"/>
      <c r="K14" s="64">
        <f t="shared" si="1"/>
        <v>0</v>
      </c>
      <c r="L14" s="59">
        <f t="shared" si="2"/>
        <v>0</v>
      </c>
      <c r="M14" s="65">
        <f t="shared" si="3"/>
        <v>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15.75" x14ac:dyDescent="0.25">
      <c r="A15" s="18">
        <v>10</v>
      </c>
      <c r="B15" s="218"/>
      <c r="C15" s="219" t="str">
        <f t="shared" si="0"/>
        <v/>
      </c>
      <c r="D15" s="220"/>
      <c r="E15" s="221"/>
      <c r="F15" s="222"/>
      <c r="G15" s="222"/>
      <c r="H15" s="221"/>
      <c r="I15" s="223">
        <v>0</v>
      </c>
      <c r="J15" s="224"/>
      <c r="K15" s="64">
        <f t="shared" si="1"/>
        <v>0</v>
      </c>
      <c r="L15" s="59">
        <f t="shared" si="2"/>
        <v>0</v>
      </c>
      <c r="M15" s="65">
        <f t="shared" si="3"/>
        <v>0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15.75" x14ac:dyDescent="0.25">
      <c r="A16" s="18">
        <v>11</v>
      </c>
      <c r="B16" s="218"/>
      <c r="C16" s="219" t="str">
        <f t="shared" si="0"/>
        <v/>
      </c>
      <c r="D16" s="220"/>
      <c r="E16" s="221"/>
      <c r="F16" s="222"/>
      <c r="G16" s="222"/>
      <c r="H16" s="221"/>
      <c r="I16" s="223">
        <v>0</v>
      </c>
      <c r="J16" s="224"/>
      <c r="K16" s="64">
        <f t="shared" si="1"/>
        <v>0</v>
      </c>
      <c r="L16" s="59">
        <f t="shared" si="2"/>
        <v>0</v>
      </c>
      <c r="M16" s="65">
        <f t="shared" si="3"/>
        <v>0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ht="15.75" x14ac:dyDescent="0.25">
      <c r="A17" s="18">
        <v>12</v>
      </c>
      <c r="B17" s="218"/>
      <c r="C17" s="219" t="str">
        <f t="shared" si="0"/>
        <v/>
      </c>
      <c r="D17" s="220"/>
      <c r="E17" s="221"/>
      <c r="F17" s="222"/>
      <c r="G17" s="222"/>
      <c r="H17" s="221"/>
      <c r="I17" s="223">
        <v>0</v>
      </c>
      <c r="J17" s="224"/>
      <c r="K17" s="64">
        <f t="shared" si="1"/>
        <v>0</v>
      </c>
      <c r="L17" s="59">
        <f t="shared" si="2"/>
        <v>0</v>
      </c>
      <c r="M17" s="65">
        <f t="shared" si="3"/>
        <v>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15.75" x14ac:dyDescent="0.25">
      <c r="A18" s="18">
        <v>13</v>
      </c>
      <c r="B18" s="218"/>
      <c r="C18" s="219" t="str">
        <f t="shared" si="0"/>
        <v/>
      </c>
      <c r="D18" s="220"/>
      <c r="E18" s="221"/>
      <c r="F18" s="222"/>
      <c r="G18" s="222"/>
      <c r="H18" s="221"/>
      <c r="I18" s="223">
        <v>0</v>
      </c>
      <c r="J18" s="224"/>
      <c r="K18" s="64">
        <f t="shared" si="1"/>
        <v>0</v>
      </c>
      <c r="L18" s="59">
        <f t="shared" si="2"/>
        <v>0</v>
      </c>
      <c r="M18" s="65">
        <f t="shared" si="3"/>
        <v>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15.75" x14ac:dyDescent="0.25">
      <c r="A19" s="18">
        <v>14</v>
      </c>
      <c r="B19" s="218"/>
      <c r="C19" s="219" t="str">
        <f t="shared" si="0"/>
        <v/>
      </c>
      <c r="D19" s="220"/>
      <c r="E19" s="221"/>
      <c r="F19" s="222"/>
      <c r="G19" s="222"/>
      <c r="H19" s="221"/>
      <c r="I19" s="223">
        <v>0</v>
      </c>
      <c r="J19" s="224"/>
      <c r="K19" s="64">
        <f t="shared" si="1"/>
        <v>0</v>
      </c>
      <c r="L19" s="59">
        <f t="shared" si="2"/>
        <v>0</v>
      </c>
      <c r="M19" s="65">
        <f t="shared" si="3"/>
        <v>0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15.75" x14ac:dyDescent="0.25">
      <c r="A20" s="18">
        <v>15</v>
      </c>
      <c r="B20" s="218"/>
      <c r="C20" s="219" t="str">
        <f t="shared" si="0"/>
        <v/>
      </c>
      <c r="D20" s="220"/>
      <c r="E20" s="221"/>
      <c r="F20" s="222"/>
      <c r="G20" s="222"/>
      <c r="H20" s="221"/>
      <c r="I20" s="223">
        <v>0</v>
      </c>
      <c r="J20" s="224"/>
      <c r="K20" s="64">
        <f t="shared" si="1"/>
        <v>0</v>
      </c>
      <c r="L20" s="59">
        <f t="shared" si="2"/>
        <v>0</v>
      </c>
      <c r="M20" s="65">
        <f t="shared" si="3"/>
        <v>0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15.75" x14ac:dyDescent="0.25">
      <c r="A21" s="18">
        <v>16</v>
      </c>
      <c r="B21" s="218"/>
      <c r="C21" s="219" t="str">
        <f t="shared" si="0"/>
        <v/>
      </c>
      <c r="D21" s="220"/>
      <c r="E21" s="221"/>
      <c r="F21" s="222"/>
      <c r="G21" s="222"/>
      <c r="H21" s="221"/>
      <c r="I21" s="223">
        <v>0</v>
      </c>
      <c r="J21" s="224"/>
      <c r="K21" s="64">
        <f t="shared" si="1"/>
        <v>0</v>
      </c>
      <c r="L21" s="59">
        <f t="shared" si="2"/>
        <v>0</v>
      </c>
      <c r="M21" s="65">
        <f t="shared" si="3"/>
        <v>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ht="15.75" x14ac:dyDescent="0.25">
      <c r="A22" s="18">
        <v>17</v>
      </c>
      <c r="B22" s="218"/>
      <c r="C22" s="219" t="str">
        <f t="shared" si="0"/>
        <v/>
      </c>
      <c r="D22" s="220"/>
      <c r="E22" s="221"/>
      <c r="F22" s="222"/>
      <c r="G22" s="222"/>
      <c r="H22" s="221"/>
      <c r="I22" s="223">
        <v>0</v>
      </c>
      <c r="J22" s="224"/>
      <c r="K22" s="64">
        <f t="shared" si="1"/>
        <v>0</v>
      </c>
      <c r="L22" s="59">
        <f t="shared" si="2"/>
        <v>0</v>
      </c>
      <c r="M22" s="65">
        <f t="shared" si="3"/>
        <v>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ht="15.75" x14ac:dyDescent="0.25">
      <c r="A23" s="18">
        <v>18</v>
      </c>
      <c r="B23" s="218"/>
      <c r="C23" s="219" t="str">
        <f t="shared" si="0"/>
        <v/>
      </c>
      <c r="D23" s="220"/>
      <c r="E23" s="221"/>
      <c r="F23" s="222"/>
      <c r="G23" s="222"/>
      <c r="H23" s="221"/>
      <c r="I23" s="223">
        <v>0</v>
      </c>
      <c r="J23" s="224"/>
      <c r="K23" s="64">
        <f t="shared" si="1"/>
        <v>0</v>
      </c>
      <c r="L23" s="59">
        <f t="shared" si="2"/>
        <v>0</v>
      </c>
      <c r="M23" s="65">
        <f t="shared" si="3"/>
        <v>0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15.75" x14ac:dyDescent="0.25">
      <c r="A24" s="18">
        <v>19</v>
      </c>
      <c r="B24" s="218"/>
      <c r="C24" s="219" t="str">
        <f t="shared" si="0"/>
        <v/>
      </c>
      <c r="D24" s="220"/>
      <c r="E24" s="221"/>
      <c r="F24" s="222"/>
      <c r="G24" s="222"/>
      <c r="H24" s="221"/>
      <c r="I24" s="223">
        <v>0</v>
      </c>
      <c r="J24" s="224"/>
      <c r="K24" s="64">
        <f t="shared" si="1"/>
        <v>0</v>
      </c>
      <c r="L24" s="59">
        <f t="shared" si="2"/>
        <v>0</v>
      </c>
      <c r="M24" s="65">
        <f t="shared" si="3"/>
        <v>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ht="15.75" x14ac:dyDescent="0.25">
      <c r="A25" s="18">
        <v>20</v>
      </c>
      <c r="B25" s="218"/>
      <c r="C25" s="219" t="str">
        <f t="shared" si="0"/>
        <v/>
      </c>
      <c r="D25" s="220"/>
      <c r="E25" s="221"/>
      <c r="F25" s="222"/>
      <c r="G25" s="222"/>
      <c r="H25" s="221"/>
      <c r="I25" s="223">
        <v>0</v>
      </c>
      <c r="J25" s="224"/>
      <c r="K25" s="64">
        <f t="shared" si="1"/>
        <v>0</v>
      </c>
      <c r="L25" s="59">
        <f t="shared" si="2"/>
        <v>0</v>
      </c>
      <c r="M25" s="65">
        <f t="shared" si="3"/>
        <v>0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ht="15.75" x14ac:dyDescent="0.25">
      <c r="A26" s="18">
        <v>21</v>
      </c>
      <c r="B26" s="218"/>
      <c r="C26" s="219" t="str">
        <f t="shared" si="0"/>
        <v/>
      </c>
      <c r="D26" s="220"/>
      <c r="E26" s="221"/>
      <c r="F26" s="222"/>
      <c r="G26" s="222"/>
      <c r="H26" s="221"/>
      <c r="I26" s="223">
        <v>0</v>
      </c>
      <c r="J26" s="224"/>
      <c r="K26" s="64">
        <f t="shared" si="1"/>
        <v>0</v>
      </c>
      <c r="L26" s="59">
        <f t="shared" si="2"/>
        <v>0</v>
      </c>
      <c r="M26" s="65">
        <f t="shared" si="3"/>
        <v>0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ht="15.75" x14ac:dyDescent="0.25">
      <c r="A27" s="18">
        <v>22</v>
      </c>
      <c r="B27" s="218"/>
      <c r="C27" s="219" t="str">
        <f t="shared" si="0"/>
        <v/>
      </c>
      <c r="D27" s="220"/>
      <c r="E27" s="221"/>
      <c r="F27" s="222"/>
      <c r="G27" s="222"/>
      <c r="H27" s="221"/>
      <c r="I27" s="223">
        <v>0</v>
      </c>
      <c r="J27" s="224"/>
      <c r="K27" s="64">
        <f t="shared" si="1"/>
        <v>0</v>
      </c>
      <c r="L27" s="59">
        <f t="shared" si="2"/>
        <v>0</v>
      </c>
      <c r="M27" s="65">
        <f t="shared" si="3"/>
        <v>0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15.75" x14ac:dyDescent="0.25">
      <c r="A28" s="18">
        <v>23</v>
      </c>
      <c r="B28" s="218"/>
      <c r="C28" s="219" t="str">
        <f t="shared" si="0"/>
        <v/>
      </c>
      <c r="D28" s="220"/>
      <c r="E28" s="221"/>
      <c r="F28" s="222"/>
      <c r="G28" s="222"/>
      <c r="H28" s="221"/>
      <c r="I28" s="223">
        <v>0</v>
      </c>
      <c r="J28" s="224"/>
      <c r="K28" s="64">
        <f t="shared" si="1"/>
        <v>0</v>
      </c>
      <c r="L28" s="59">
        <f t="shared" si="2"/>
        <v>0</v>
      </c>
      <c r="M28" s="65">
        <f t="shared" si="3"/>
        <v>0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ht="15.75" x14ac:dyDescent="0.25">
      <c r="A29" s="18">
        <v>24</v>
      </c>
      <c r="B29" s="218"/>
      <c r="C29" s="219" t="str">
        <f t="shared" si="0"/>
        <v/>
      </c>
      <c r="D29" s="220"/>
      <c r="E29" s="221"/>
      <c r="F29" s="222"/>
      <c r="G29" s="222"/>
      <c r="H29" s="221"/>
      <c r="I29" s="223">
        <v>0</v>
      </c>
      <c r="J29" s="224"/>
      <c r="K29" s="64">
        <f t="shared" si="1"/>
        <v>0</v>
      </c>
      <c r="L29" s="59">
        <f t="shared" si="2"/>
        <v>0</v>
      </c>
      <c r="M29" s="65">
        <f t="shared" si="3"/>
        <v>0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15.75" x14ac:dyDescent="0.25">
      <c r="A30" s="18">
        <v>25</v>
      </c>
      <c r="B30" s="218"/>
      <c r="C30" s="219" t="str">
        <f t="shared" si="0"/>
        <v/>
      </c>
      <c r="D30" s="220"/>
      <c r="E30" s="221"/>
      <c r="F30" s="222"/>
      <c r="G30" s="222"/>
      <c r="H30" s="221"/>
      <c r="I30" s="223">
        <v>0</v>
      </c>
      <c r="J30" s="224"/>
      <c r="K30" s="64">
        <f t="shared" si="1"/>
        <v>0</v>
      </c>
      <c r="L30" s="59">
        <f t="shared" si="2"/>
        <v>0</v>
      </c>
      <c r="M30" s="65">
        <f t="shared" si="3"/>
        <v>0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ht="15.75" x14ac:dyDescent="0.25">
      <c r="A31" s="18">
        <v>26</v>
      </c>
      <c r="B31" s="218"/>
      <c r="C31" s="219" t="str">
        <f t="shared" si="0"/>
        <v/>
      </c>
      <c r="D31" s="220"/>
      <c r="E31" s="221"/>
      <c r="F31" s="222"/>
      <c r="G31" s="222"/>
      <c r="H31" s="221"/>
      <c r="I31" s="223">
        <v>0</v>
      </c>
      <c r="J31" s="224"/>
      <c r="K31" s="64">
        <f t="shared" si="1"/>
        <v>0</v>
      </c>
      <c r="L31" s="59">
        <f t="shared" si="2"/>
        <v>0</v>
      </c>
      <c r="M31" s="65">
        <f t="shared" si="3"/>
        <v>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ht="15.75" x14ac:dyDescent="0.25">
      <c r="A32" s="18">
        <v>27</v>
      </c>
      <c r="B32" s="218"/>
      <c r="C32" s="219" t="str">
        <f t="shared" si="0"/>
        <v/>
      </c>
      <c r="D32" s="220"/>
      <c r="E32" s="221"/>
      <c r="F32" s="222"/>
      <c r="G32" s="222"/>
      <c r="H32" s="221"/>
      <c r="I32" s="223">
        <v>0</v>
      </c>
      <c r="J32" s="224"/>
      <c r="K32" s="64">
        <f t="shared" si="1"/>
        <v>0</v>
      </c>
      <c r="L32" s="59">
        <f t="shared" si="2"/>
        <v>0</v>
      </c>
      <c r="M32" s="65">
        <f t="shared" si="3"/>
        <v>0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ht="15.75" x14ac:dyDescent="0.25">
      <c r="A33" s="18">
        <v>28</v>
      </c>
      <c r="B33" s="218"/>
      <c r="C33" s="219" t="str">
        <f t="shared" si="0"/>
        <v/>
      </c>
      <c r="D33" s="220"/>
      <c r="E33" s="221"/>
      <c r="F33" s="222"/>
      <c r="G33" s="222"/>
      <c r="H33" s="221"/>
      <c r="I33" s="223">
        <v>0</v>
      </c>
      <c r="J33" s="224"/>
      <c r="K33" s="64">
        <f t="shared" si="1"/>
        <v>0</v>
      </c>
      <c r="L33" s="59">
        <f t="shared" si="2"/>
        <v>0</v>
      </c>
      <c r="M33" s="65">
        <f t="shared" si="3"/>
        <v>0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15.75" x14ac:dyDescent="0.25">
      <c r="A34" s="18">
        <v>29</v>
      </c>
      <c r="B34" s="218"/>
      <c r="C34" s="219" t="str">
        <f t="shared" si="0"/>
        <v/>
      </c>
      <c r="D34" s="220"/>
      <c r="E34" s="221"/>
      <c r="F34" s="222"/>
      <c r="G34" s="222"/>
      <c r="H34" s="221"/>
      <c r="I34" s="223">
        <v>0</v>
      </c>
      <c r="J34" s="224"/>
      <c r="K34" s="64">
        <f t="shared" si="1"/>
        <v>0</v>
      </c>
      <c r="L34" s="59">
        <f t="shared" si="2"/>
        <v>0</v>
      </c>
      <c r="M34" s="65">
        <f t="shared" si="3"/>
        <v>0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ht="15.75" x14ac:dyDescent="0.25">
      <c r="A35" s="18">
        <v>30</v>
      </c>
      <c r="B35" s="218"/>
      <c r="C35" s="219" t="str">
        <f t="shared" si="0"/>
        <v/>
      </c>
      <c r="D35" s="220"/>
      <c r="E35" s="221"/>
      <c r="F35" s="222"/>
      <c r="G35" s="222"/>
      <c r="H35" s="221"/>
      <c r="I35" s="223">
        <v>0</v>
      </c>
      <c r="J35" s="224"/>
      <c r="K35" s="64">
        <f t="shared" si="1"/>
        <v>0</v>
      </c>
      <c r="L35" s="59">
        <f t="shared" si="2"/>
        <v>0</v>
      </c>
      <c r="M35" s="65">
        <f t="shared" si="3"/>
        <v>0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ht="15.75" x14ac:dyDescent="0.25">
      <c r="A36" s="18">
        <v>31</v>
      </c>
      <c r="B36" s="218"/>
      <c r="C36" s="219" t="str">
        <f t="shared" si="0"/>
        <v/>
      </c>
      <c r="D36" s="220"/>
      <c r="E36" s="221"/>
      <c r="F36" s="222"/>
      <c r="G36" s="222"/>
      <c r="H36" s="221"/>
      <c r="I36" s="223">
        <v>0</v>
      </c>
      <c r="J36" s="224"/>
      <c r="K36" s="64">
        <f t="shared" si="1"/>
        <v>0</v>
      </c>
      <c r="L36" s="59">
        <f t="shared" si="2"/>
        <v>0</v>
      </c>
      <c r="M36" s="65">
        <f t="shared" si="3"/>
        <v>0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ht="15.75" x14ac:dyDescent="0.25">
      <c r="A37" s="18">
        <v>32</v>
      </c>
      <c r="B37" s="218"/>
      <c r="C37" s="219" t="str">
        <f t="shared" si="0"/>
        <v/>
      </c>
      <c r="D37" s="220"/>
      <c r="E37" s="221"/>
      <c r="F37" s="222"/>
      <c r="G37" s="222"/>
      <c r="H37" s="221"/>
      <c r="I37" s="223">
        <v>0</v>
      </c>
      <c r="J37" s="224"/>
      <c r="K37" s="64">
        <f t="shared" si="1"/>
        <v>0</v>
      </c>
      <c r="L37" s="59">
        <f t="shared" si="2"/>
        <v>0</v>
      </c>
      <c r="M37" s="65">
        <f t="shared" si="3"/>
        <v>0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ht="15.75" x14ac:dyDescent="0.25">
      <c r="A38" s="18">
        <v>33</v>
      </c>
      <c r="B38" s="218"/>
      <c r="C38" s="219" t="str">
        <f t="shared" si="0"/>
        <v/>
      </c>
      <c r="D38" s="220"/>
      <c r="E38" s="221"/>
      <c r="F38" s="222"/>
      <c r="G38" s="222"/>
      <c r="H38" s="221"/>
      <c r="I38" s="223">
        <v>0</v>
      </c>
      <c r="J38" s="224"/>
      <c r="K38" s="64">
        <f t="shared" si="1"/>
        <v>0</v>
      </c>
      <c r="L38" s="59">
        <f t="shared" si="2"/>
        <v>0</v>
      </c>
      <c r="M38" s="65">
        <f t="shared" si="3"/>
        <v>0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ht="15.75" x14ac:dyDescent="0.25">
      <c r="A39" s="18">
        <v>34</v>
      </c>
      <c r="B39" s="218"/>
      <c r="C39" s="219" t="str">
        <f t="shared" si="0"/>
        <v/>
      </c>
      <c r="D39" s="220"/>
      <c r="E39" s="221"/>
      <c r="F39" s="222"/>
      <c r="G39" s="222"/>
      <c r="H39" s="221"/>
      <c r="I39" s="223">
        <v>0</v>
      </c>
      <c r="J39" s="224"/>
      <c r="K39" s="64">
        <f t="shared" si="1"/>
        <v>0</v>
      </c>
      <c r="L39" s="59">
        <f t="shared" si="2"/>
        <v>0</v>
      </c>
      <c r="M39" s="65">
        <f t="shared" si="3"/>
        <v>0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5.75" x14ac:dyDescent="0.25">
      <c r="A40" s="18">
        <v>35</v>
      </c>
      <c r="B40" s="218"/>
      <c r="C40" s="219" t="str">
        <f t="shared" si="0"/>
        <v/>
      </c>
      <c r="D40" s="220"/>
      <c r="E40" s="221"/>
      <c r="F40" s="222"/>
      <c r="G40" s="222"/>
      <c r="H40" s="221"/>
      <c r="I40" s="223">
        <v>0</v>
      </c>
      <c r="J40" s="224"/>
      <c r="K40" s="64">
        <f t="shared" si="1"/>
        <v>0</v>
      </c>
      <c r="L40" s="59">
        <f t="shared" si="2"/>
        <v>0</v>
      </c>
      <c r="M40" s="65">
        <f t="shared" si="3"/>
        <v>0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ht="15.75" x14ac:dyDescent="0.25">
      <c r="A41" s="18">
        <v>36</v>
      </c>
      <c r="B41" s="218"/>
      <c r="C41" s="219" t="str">
        <f t="shared" si="0"/>
        <v/>
      </c>
      <c r="D41" s="220"/>
      <c r="E41" s="221"/>
      <c r="F41" s="222"/>
      <c r="G41" s="222"/>
      <c r="H41" s="221"/>
      <c r="I41" s="223">
        <v>0</v>
      </c>
      <c r="J41" s="224"/>
      <c r="K41" s="64">
        <f t="shared" si="1"/>
        <v>0</v>
      </c>
      <c r="L41" s="59">
        <f t="shared" si="2"/>
        <v>0</v>
      </c>
      <c r="M41" s="65">
        <f t="shared" si="3"/>
        <v>0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ht="15.75" x14ac:dyDescent="0.25">
      <c r="A42" s="18">
        <v>37</v>
      </c>
      <c r="B42" s="218"/>
      <c r="C42" s="219" t="str">
        <f t="shared" si="0"/>
        <v/>
      </c>
      <c r="D42" s="220"/>
      <c r="E42" s="221"/>
      <c r="F42" s="222"/>
      <c r="G42" s="222"/>
      <c r="H42" s="221"/>
      <c r="I42" s="223">
        <v>0</v>
      </c>
      <c r="J42" s="224"/>
      <c r="K42" s="64">
        <f t="shared" si="1"/>
        <v>0</v>
      </c>
      <c r="L42" s="59">
        <f t="shared" si="2"/>
        <v>0</v>
      </c>
      <c r="M42" s="65">
        <f t="shared" si="3"/>
        <v>0</v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ht="15.75" x14ac:dyDescent="0.25">
      <c r="A43" s="18">
        <v>38</v>
      </c>
      <c r="B43" s="218"/>
      <c r="C43" s="219" t="str">
        <f t="shared" si="0"/>
        <v/>
      </c>
      <c r="D43" s="220"/>
      <c r="E43" s="221"/>
      <c r="F43" s="222"/>
      <c r="G43" s="222"/>
      <c r="H43" s="221"/>
      <c r="I43" s="223">
        <v>0</v>
      </c>
      <c r="J43" s="224"/>
      <c r="K43" s="64">
        <f t="shared" si="1"/>
        <v>0</v>
      </c>
      <c r="L43" s="59">
        <f t="shared" si="2"/>
        <v>0</v>
      </c>
      <c r="M43" s="65">
        <f t="shared" si="3"/>
        <v>0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ht="15.75" x14ac:dyDescent="0.25">
      <c r="A44" s="18">
        <v>39</v>
      </c>
      <c r="B44" s="218"/>
      <c r="C44" s="219" t="str">
        <f t="shared" si="0"/>
        <v/>
      </c>
      <c r="D44" s="220"/>
      <c r="E44" s="221"/>
      <c r="F44" s="222"/>
      <c r="G44" s="222"/>
      <c r="H44" s="221"/>
      <c r="I44" s="223">
        <v>0</v>
      </c>
      <c r="J44" s="224"/>
      <c r="K44" s="64">
        <f t="shared" si="1"/>
        <v>0</v>
      </c>
      <c r="L44" s="59">
        <f t="shared" si="2"/>
        <v>0</v>
      </c>
      <c r="M44" s="65">
        <f t="shared" si="3"/>
        <v>0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15.75" x14ac:dyDescent="0.25">
      <c r="A45" s="18">
        <v>40</v>
      </c>
      <c r="B45" s="218"/>
      <c r="C45" s="219" t="str">
        <f t="shared" si="0"/>
        <v/>
      </c>
      <c r="D45" s="220"/>
      <c r="E45" s="221"/>
      <c r="F45" s="222"/>
      <c r="G45" s="222"/>
      <c r="H45" s="221"/>
      <c r="I45" s="223">
        <v>0</v>
      </c>
      <c r="J45" s="224"/>
      <c r="K45" s="64">
        <f t="shared" si="1"/>
        <v>0</v>
      </c>
      <c r="L45" s="59">
        <f t="shared" si="2"/>
        <v>0</v>
      </c>
      <c r="M45" s="65">
        <f t="shared" si="3"/>
        <v>0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ht="15.75" x14ac:dyDescent="0.25">
      <c r="A46" s="18">
        <v>41</v>
      </c>
      <c r="B46" s="218"/>
      <c r="C46" s="219" t="str">
        <f t="shared" si="0"/>
        <v/>
      </c>
      <c r="D46" s="220"/>
      <c r="E46" s="221"/>
      <c r="F46" s="222"/>
      <c r="G46" s="222"/>
      <c r="H46" s="221"/>
      <c r="I46" s="223">
        <v>0</v>
      </c>
      <c r="J46" s="224"/>
      <c r="K46" s="64">
        <f t="shared" si="1"/>
        <v>0</v>
      </c>
      <c r="L46" s="59">
        <f t="shared" si="2"/>
        <v>0</v>
      </c>
      <c r="M46" s="65">
        <f t="shared" si="3"/>
        <v>0</v>
      </c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ht="15.75" x14ac:dyDescent="0.25">
      <c r="A47" s="18">
        <v>42</v>
      </c>
      <c r="B47" s="218"/>
      <c r="C47" s="219" t="str">
        <f t="shared" si="0"/>
        <v/>
      </c>
      <c r="D47" s="220"/>
      <c r="E47" s="221"/>
      <c r="F47" s="222"/>
      <c r="G47" s="222"/>
      <c r="H47" s="221"/>
      <c r="I47" s="223">
        <v>0</v>
      </c>
      <c r="J47" s="224"/>
      <c r="K47" s="64">
        <f t="shared" si="1"/>
        <v>0</v>
      </c>
      <c r="L47" s="59">
        <f t="shared" si="2"/>
        <v>0</v>
      </c>
      <c r="M47" s="65">
        <f t="shared" si="3"/>
        <v>0</v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ht="15.75" x14ac:dyDescent="0.25">
      <c r="A48" s="18">
        <v>43</v>
      </c>
      <c r="B48" s="218"/>
      <c r="C48" s="219" t="str">
        <f t="shared" si="0"/>
        <v/>
      </c>
      <c r="D48" s="220"/>
      <c r="E48" s="221"/>
      <c r="F48" s="222"/>
      <c r="G48" s="222"/>
      <c r="H48" s="221"/>
      <c r="I48" s="223">
        <v>0</v>
      </c>
      <c r="J48" s="224"/>
      <c r="K48" s="64">
        <f t="shared" si="1"/>
        <v>0</v>
      </c>
      <c r="L48" s="59">
        <f t="shared" si="2"/>
        <v>0</v>
      </c>
      <c r="M48" s="65">
        <f t="shared" si="3"/>
        <v>0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ht="15.75" x14ac:dyDescent="0.25">
      <c r="A49" s="18">
        <v>44</v>
      </c>
      <c r="B49" s="218"/>
      <c r="C49" s="219" t="str">
        <f t="shared" si="0"/>
        <v/>
      </c>
      <c r="D49" s="220"/>
      <c r="E49" s="221"/>
      <c r="F49" s="222"/>
      <c r="G49" s="222"/>
      <c r="H49" s="221"/>
      <c r="I49" s="223">
        <v>0</v>
      </c>
      <c r="J49" s="224"/>
      <c r="K49" s="64">
        <f t="shared" si="1"/>
        <v>0</v>
      </c>
      <c r="L49" s="59">
        <f t="shared" si="2"/>
        <v>0</v>
      </c>
      <c r="M49" s="65">
        <f t="shared" si="3"/>
        <v>0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ht="15.75" x14ac:dyDescent="0.25">
      <c r="A50" s="18">
        <v>45</v>
      </c>
      <c r="B50" s="218"/>
      <c r="C50" s="219" t="str">
        <f t="shared" si="0"/>
        <v/>
      </c>
      <c r="D50" s="220"/>
      <c r="E50" s="221"/>
      <c r="F50" s="222"/>
      <c r="G50" s="222"/>
      <c r="H50" s="221"/>
      <c r="I50" s="223">
        <v>0</v>
      </c>
      <c r="J50" s="224"/>
      <c r="K50" s="64">
        <f t="shared" si="1"/>
        <v>0</v>
      </c>
      <c r="L50" s="59">
        <f t="shared" si="2"/>
        <v>0</v>
      </c>
      <c r="M50" s="65">
        <f t="shared" si="3"/>
        <v>0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ht="15.75" x14ac:dyDescent="0.25">
      <c r="A51" s="18">
        <v>46</v>
      </c>
      <c r="B51" s="218"/>
      <c r="C51" s="219" t="str">
        <f t="shared" si="0"/>
        <v/>
      </c>
      <c r="D51" s="220"/>
      <c r="E51" s="221"/>
      <c r="F51" s="222"/>
      <c r="G51" s="222"/>
      <c r="H51" s="221"/>
      <c r="I51" s="223">
        <v>0</v>
      </c>
      <c r="J51" s="224"/>
      <c r="K51" s="64">
        <f t="shared" si="1"/>
        <v>0</v>
      </c>
      <c r="L51" s="59">
        <f t="shared" si="2"/>
        <v>0</v>
      </c>
      <c r="M51" s="65">
        <f t="shared" si="3"/>
        <v>0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ht="15.75" x14ac:dyDescent="0.25">
      <c r="A52" s="18">
        <v>47</v>
      </c>
      <c r="B52" s="218"/>
      <c r="C52" s="219" t="str">
        <f t="shared" si="0"/>
        <v/>
      </c>
      <c r="D52" s="220"/>
      <c r="E52" s="221"/>
      <c r="F52" s="222"/>
      <c r="G52" s="222"/>
      <c r="H52" s="221"/>
      <c r="I52" s="223">
        <v>0</v>
      </c>
      <c r="J52" s="224"/>
      <c r="K52" s="64">
        <f t="shared" si="1"/>
        <v>0</v>
      </c>
      <c r="L52" s="59">
        <f t="shared" si="2"/>
        <v>0</v>
      </c>
      <c r="M52" s="65">
        <f t="shared" si="3"/>
        <v>0</v>
      </c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ht="15.75" x14ac:dyDescent="0.25">
      <c r="A53" s="18">
        <v>48</v>
      </c>
      <c r="B53" s="218"/>
      <c r="C53" s="219" t="str">
        <f t="shared" si="0"/>
        <v/>
      </c>
      <c r="D53" s="220"/>
      <c r="E53" s="221"/>
      <c r="F53" s="222"/>
      <c r="G53" s="222"/>
      <c r="H53" s="221"/>
      <c r="I53" s="223">
        <v>0</v>
      </c>
      <c r="J53" s="224"/>
      <c r="K53" s="64">
        <f t="shared" si="1"/>
        <v>0</v>
      </c>
      <c r="L53" s="59">
        <f t="shared" si="2"/>
        <v>0</v>
      </c>
      <c r="M53" s="65">
        <f t="shared" si="3"/>
        <v>0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ht="15.75" x14ac:dyDescent="0.25">
      <c r="A54" s="18">
        <v>49</v>
      </c>
      <c r="B54" s="218"/>
      <c r="C54" s="219" t="str">
        <f t="shared" si="0"/>
        <v/>
      </c>
      <c r="D54" s="220"/>
      <c r="E54" s="221"/>
      <c r="F54" s="222"/>
      <c r="G54" s="222"/>
      <c r="H54" s="221"/>
      <c r="I54" s="223">
        <v>0</v>
      </c>
      <c r="J54" s="224"/>
      <c r="K54" s="64">
        <f t="shared" si="1"/>
        <v>0</v>
      </c>
      <c r="L54" s="59">
        <f t="shared" si="2"/>
        <v>0</v>
      </c>
      <c r="M54" s="65">
        <f t="shared" si="3"/>
        <v>0</v>
      </c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ht="15.75" x14ac:dyDescent="0.25">
      <c r="A55" s="18">
        <v>50</v>
      </c>
      <c r="B55" s="218"/>
      <c r="C55" s="219" t="str">
        <f t="shared" si="0"/>
        <v/>
      </c>
      <c r="D55" s="220"/>
      <c r="E55" s="221"/>
      <c r="F55" s="222"/>
      <c r="G55" s="222"/>
      <c r="H55" s="221"/>
      <c r="I55" s="223">
        <v>0</v>
      </c>
      <c r="J55" s="224"/>
      <c r="K55" s="64">
        <f t="shared" si="1"/>
        <v>0</v>
      </c>
      <c r="L55" s="59">
        <f t="shared" si="2"/>
        <v>0</v>
      </c>
      <c r="M55" s="65">
        <f t="shared" si="3"/>
        <v>0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ht="15.75" x14ac:dyDescent="0.25">
      <c r="A56" s="18">
        <v>51</v>
      </c>
      <c r="B56" s="218"/>
      <c r="C56" s="219" t="str">
        <f t="shared" si="0"/>
        <v/>
      </c>
      <c r="D56" s="220"/>
      <c r="E56" s="221"/>
      <c r="F56" s="222"/>
      <c r="G56" s="222"/>
      <c r="H56" s="221"/>
      <c r="I56" s="223">
        <v>0</v>
      </c>
      <c r="J56" s="224"/>
      <c r="K56" s="64">
        <f t="shared" si="1"/>
        <v>0</v>
      </c>
      <c r="L56" s="59">
        <f t="shared" si="2"/>
        <v>0</v>
      </c>
      <c r="M56" s="65">
        <f t="shared" si="3"/>
        <v>0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2" ht="15.75" x14ac:dyDescent="0.25">
      <c r="A57" s="18">
        <v>52</v>
      </c>
      <c r="B57" s="218"/>
      <c r="C57" s="219" t="str">
        <f t="shared" si="0"/>
        <v/>
      </c>
      <c r="D57" s="220"/>
      <c r="E57" s="221"/>
      <c r="F57" s="222"/>
      <c r="G57" s="222"/>
      <c r="H57" s="221"/>
      <c r="I57" s="223">
        <v>0</v>
      </c>
      <c r="J57" s="224"/>
      <c r="K57" s="64">
        <f t="shared" si="1"/>
        <v>0</v>
      </c>
      <c r="L57" s="59">
        <f t="shared" si="2"/>
        <v>0</v>
      </c>
      <c r="M57" s="65">
        <f t="shared" si="3"/>
        <v>0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ht="15.75" x14ac:dyDescent="0.25">
      <c r="A58" s="18">
        <v>53</v>
      </c>
      <c r="B58" s="218"/>
      <c r="C58" s="219" t="str">
        <f t="shared" si="0"/>
        <v/>
      </c>
      <c r="D58" s="220"/>
      <c r="E58" s="221"/>
      <c r="F58" s="222"/>
      <c r="G58" s="222"/>
      <c r="H58" s="221"/>
      <c r="I58" s="223">
        <v>0</v>
      </c>
      <c r="J58" s="224"/>
      <c r="K58" s="64">
        <f t="shared" si="1"/>
        <v>0</v>
      </c>
      <c r="L58" s="59">
        <f t="shared" si="2"/>
        <v>0</v>
      </c>
      <c r="M58" s="65">
        <f t="shared" si="3"/>
        <v>0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1:32" ht="15.75" x14ac:dyDescent="0.25">
      <c r="A59" s="18">
        <v>54</v>
      </c>
      <c r="B59" s="218"/>
      <c r="C59" s="219" t="str">
        <f t="shared" si="0"/>
        <v/>
      </c>
      <c r="D59" s="220"/>
      <c r="E59" s="221"/>
      <c r="F59" s="222"/>
      <c r="G59" s="222"/>
      <c r="H59" s="221"/>
      <c r="I59" s="223">
        <v>0</v>
      </c>
      <c r="J59" s="224"/>
      <c r="K59" s="64">
        <f t="shared" si="1"/>
        <v>0</v>
      </c>
      <c r="L59" s="59">
        <f t="shared" si="2"/>
        <v>0</v>
      </c>
      <c r="M59" s="65">
        <f t="shared" si="3"/>
        <v>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ht="15.75" x14ac:dyDescent="0.25">
      <c r="A60" s="18">
        <v>55</v>
      </c>
      <c r="B60" s="218"/>
      <c r="C60" s="219" t="str">
        <f t="shared" si="0"/>
        <v/>
      </c>
      <c r="D60" s="220"/>
      <c r="E60" s="221"/>
      <c r="F60" s="222"/>
      <c r="G60" s="222"/>
      <c r="H60" s="221"/>
      <c r="I60" s="223">
        <v>0</v>
      </c>
      <c r="J60" s="224"/>
      <c r="K60" s="64">
        <f t="shared" si="1"/>
        <v>0</v>
      </c>
      <c r="L60" s="59">
        <f t="shared" si="2"/>
        <v>0</v>
      </c>
      <c r="M60" s="65">
        <f t="shared" si="3"/>
        <v>0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ht="15.75" x14ac:dyDescent="0.25">
      <c r="A61" s="18">
        <v>56</v>
      </c>
      <c r="B61" s="218"/>
      <c r="C61" s="219" t="str">
        <f t="shared" si="0"/>
        <v/>
      </c>
      <c r="D61" s="220"/>
      <c r="E61" s="221"/>
      <c r="F61" s="222"/>
      <c r="G61" s="222"/>
      <c r="H61" s="221"/>
      <c r="I61" s="223">
        <v>0</v>
      </c>
      <c r="J61" s="224"/>
      <c r="K61" s="64">
        <f t="shared" si="1"/>
        <v>0</v>
      </c>
      <c r="L61" s="59">
        <f t="shared" si="2"/>
        <v>0</v>
      </c>
      <c r="M61" s="65">
        <f t="shared" si="3"/>
        <v>0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ht="15.75" x14ac:dyDescent="0.25">
      <c r="A62" s="18">
        <v>57</v>
      </c>
      <c r="B62" s="218"/>
      <c r="C62" s="219" t="str">
        <f t="shared" si="0"/>
        <v/>
      </c>
      <c r="D62" s="220"/>
      <c r="E62" s="221"/>
      <c r="F62" s="222"/>
      <c r="G62" s="222"/>
      <c r="H62" s="221"/>
      <c r="I62" s="223">
        <v>0</v>
      </c>
      <c r="J62" s="224"/>
      <c r="K62" s="64">
        <f t="shared" si="1"/>
        <v>0</v>
      </c>
      <c r="L62" s="59">
        <f t="shared" si="2"/>
        <v>0</v>
      </c>
      <c r="M62" s="65">
        <f t="shared" si="3"/>
        <v>0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ht="15.75" x14ac:dyDescent="0.25">
      <c r="A63" s="18">
        <v>58</v>
      </c>
      <c r="B63" s="218"/>
      <c r="C63" s="219" t="str">
        <f t="shared" si="0"/>
        <v/>
      </c>
      <c r="D63" s="220"/>
      <c r="E63" s="221"/>
      <c r="F63" s="222"/>
      <c r="G63" s="222"/>
      <c r="H63" s="221"/>
      <c r="I63" s="223">
        <v>0</v>
      </c>
      <c r="J63" s="224"/>
      <c r="K63" s="64">
        <f t="shared" si="1"/>
        <v>0</v>
      </c>
      <c r="L63" s="59">
        <f t="shared" si="2"/>
        <v>0</v>
      </c>
      <c r="M63" s="65">
        <f t="shared" si="3"/>
        <v>0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ht="15.75" x14ac:dyDescent="0.25">
      <c r="A64" s="18">
        <v>59</v>
      </c>
      <c r="B64" s="218"/>
      <c r="C64" s="219" t="str">
        <f t="shared" si="0"/>
        <v/>
      </c>
      <c r="D64" s="220"/>
      <c r="E64" s="221"/>
      <c r="F64" s="222"/>
      <c r="G64" s="222"/>
      <c r="H64" s="221"/>
      <c r="I64" s="223">
        <v>0</v>
      </c>
      <c r="J64" s="224"/>
      <c r="K64" s="64">
        <f t="shared" si="1"/>
        <v>0</v>
      </c>
      <c r="L64" s="59">
        <f t="shared" si="2"/>
        <v>0</v>
      </c>
      <c r="M64" s="65">
        <f t="shared" si="3"/>
        <v>0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ht="15.75" x14ac:dyDescent="0.25">
      <c r="A65" s="18">
        <v>60</v>
      </c>
      <c r="B65" s="218"/>
      <c r="C65" s="219" t="str">
        <f t="shared" si="0"/>
        <v/>
      </c>
      <c r="D65" s="220"/>
      <c r="E65" s="221"/>
      <c r="F65" s="222"/>
      <c r="G65" s="222"/>
      <c r="H65" s="221"/>
      <c r="I65" s="223">
        <v>0</v>
      </c>
      <c r="J65" s="224"/>
      <c r="K65" s="64">
        <f t="shared" si="1"/>
        <v>0</v>
      </c>
      <c r="L65" s="59">
        <f t="shared" si="2"/>
        <v>0</v>
      </c>
      <c r="M65" s="65">
        <f t="shared" si="3"/>
        <v>0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ht="15.75" x14ac:dyDescent="0.25">
      <c r="A66" s="18">
        <v>61</v>
      </c>
      <c r="B66" s="218"/>
      <c r="C66" s="219" t="str">
        <f t="shared" si="0"/>
        <v/>
      </c>
      <c r="D66" s="220"/>
      <c r="E66" s="221"/>
      <c r="F66" s="222"/>
      <c r="G66" s="222"/>
      <c r="H66" s="221"/>
      <c r="I66" s="223">
        <v>0</v>
      </c>
      <c r="J66" s="224"/>
      <c r="K66" s="64">
        <f t="shared" si="1"/>
        <v>0</v>
      </c>
      <c r="L66" s="59">
        <f t="shared" si="2"/>
        <v>0</v>
      </c>
      <c r="M66" s="65">
        <f t="shared" si="3"/>
        <v>0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1:32" ht="15.75" x14ac:dyDescent="0.25">
      <c r="A67" s="18">
        <v>62</v>
      </c>
      <c r="B67" s="218"/>
      <c r="C67" s="219" t="str">
        <f t="shared" si="0"/>
        <v/>
      </c>
      <c r="D67" s="220"/>
      <c r="E67" s="221"/>
      <c r="F67" s="222"/>
      <c r="G67" s="222"/>
      <c r="H67" s="221"/>
      <c r="I67" s="223">
        <v>0</v>
      </c>
      <c r="J67" s="224"/>
      <c r="K67" s="64">
        <f t="shared" si="1"/>
        <v>0</v>
      </c>
      <c r="L67" s="59">
        <f t="shared" si="2"/>
        <v>0</v>
      </c>
      <c r="M67" s="65">
        <f t="shared" si="3"/>
        <v>0</v>
      </c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32" ht="15.75" x14ac:dyDescent="0.25">
      <c r="A68" s="18">
        <v>63</v>
      </c>
      <c r="B68" s="218"/>
      <c r="C68" s="219" t="str">
        <f t="shared" si="0"/>
        <v/>
      </c>
      <c r="D68" s="220"/>
      <c r="E68" s="221"/>
      <c r="F68" s="222"/>
      <c r="G68" s="222"/>
      <c r="H68" s="221"/>
      <c r="I68" s="223">
        <v>0</v>
      </c>
      <c r="J68" s="224"/>
      <c r="K68" s="64">
        <f t="shared" si="1"/>
        <v>0</v>
      </c>
      <c r="L68" s="59">
        <f t="shared" si="2"/>
        <v>0</v>
      </c>
      <c r="M68" s="65">
        <f t="shared" si="3"/>
        <v>0</v>
      </c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1:32" ht="15.75" x14ac:dyDescent="0.25">
      <c r="A69" s="18">
        <v>64</v>
      </c>
      <c r="B69" s="218"/>
      <c r="C69" s="219" t="str">
        <f t="shared" si="0"/>
        <v/>
      </c>
      <c r="D69" s="220"/>
      <c r="E69" s="221"/>
      <c r="F69" s="222"/>
      <c r="G69" s="222"/>
      <c r="H69" s="221"/>
      <c r="I69" s="223">
        <v>0</v>
      </c>
      <c r="J69" s="224"/>
      <c r="K69" s="64">
        <f t="shared" si="1"/>
        <v>0</v>
      </c>
      <c r="L69" s="59">
        <f t="shared" si="2"/>
        <v>0</v>
      </c>
      <c r="M69" s="65">
        <f t="shared" si="3"/>
        <v>0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5.75" x14ac:dyDescent="0.25">
      <c r="A70" s="18">
        <v>65</v>
      </c>
      <c r="B70" s="218"/>
      <c r="C70" s="219" t="str">
        <f t="shared" si="0"/>
        <v/>
      </c>
      <c r="D70" s="220"/>
      <c r="E70" s="221"/>
      <c r="F70" s="222"/>
      <c r="G70" s="222"/>
      <c r="H70" s="221"/>
      <c r="I70" s="223">
        <v>0</v>
      </c>
      <c r="J70" s="224"/>
      <c r="K70" s="64">
        <f t="shared" si="1"/>
        <v>0</v>
      </c>
      <c r="L70" s="59">
        <f t="shared" si="2"/>
        <v>0</v>
      </c>
      <c r="M70" s="65">
        <f t="shared" si="3"/>
        <v>0</v>
      </c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ht="15.75" x14ac:dyDescent="0.25">
      <c r="A71" s="18">
        <v>66</v>
      </c>
      <c r="B71" s="218"/>
      <c r="C71" s="219" t="str">
        <f t="shared" ref="C71:C134" si="4">IF(B71="","",ROUNDUP(MONTH(B71)/3,0))</f>
        <v/>
      </c>
      <c r="D71" s="220"/>
      <c r="E71" s="221"/>
      <c r="F71" s="222"/>
      <c r="G71" s="222"/>
      <c r="H71" s="221"/>
      <c r="I71" s="223">
        <v>0</v>
      </c>
      <c r="J71" s="224"/>
      <c r="K71" s="64">
        <f t="shared" ref="K71:K134" si="5">IF(J71=21%,I71/100*21,0)</f>
        <v>0</v>
      </c>
      <c r="L71" s="59">
        <f t="shared" ref="L71:L134" si="6">IF(J71=9%,I71/100*9,0)</f>
        <v>0</v>
      </c>
      <c r="M71" s="65">
        <f t="shared" ref="M71:M134" si="7">I71+K71+L71</f>
        <v>0</v>
      </c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ht="15.75" x14ac:dyDescent="0.25">
      <c r="A72" s="18">
        <v>67</v>
      </c>
      <c r="B72" s="218"/>
      <c r="C72" s="219" t="str">
        <f t="shared" si="4"/>
        <v/>
      </c>
      <c r="D72" s="220"/>
      <c r="E72" s="221"/>
      <c r="F72" s="222"/>
      <c r="G72" s="222"/>
      <c r="H72" s="221"/>
      <c r="I72" s="223">
        <v>0</v>
      </c>
      <c r="J72" s="224"/>
      <c r="K72" s="64">
        <f t="shared" si="5"/>
        <v>0</v>
      </c>
      <c r="L72" s="59">
        <f t="shared" si="6"/>
        <v>0</v>
      </c>
      <c r="M72" s="65">
        <f t="shared" si="7"/>
        <v>0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ht="15.75" x14ac:dyDescent="0.25">
      <c r="A73" s="18">
        <v>68</v>
      </c>
      <c r="B73" s="218"/>
      <c r="C73" s="219" t="str">
        <f t="shared" si="4"/>
        <v/>
      </c>
      <c r="D73" s="220"/>
      <c r="E73" s="221"/>
      <c r="F73" s="222"/>
      <c r="G73" s="222"/>
      <c r="H73" s="221"/>
      <c r="I73" s="223">
        <v>0</v>
      </c>
      <c r="J73" s="224"/>
      <c r="K73" s="64">
        <f t="shared" si="5"/>
        <v>0</v>
      </c>
      <c r="L73" s="59">
        <f t="shared" si="6"/>
        <v>0</v>
      </c>
      <c r="M73" s="65">
        <f t="shared" si="7"/>
        <v>0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ht="15.75" x14ac:dyDescent="0.25">
      <c r="A74" s="18">
        <v>69</v>
      </c>
      <c r="B74" s="218"/>
      <c r="C74" s="219" t="str">
        <f t="shared" si="4"/>
        <v/>
      </c>
      <c r="D74" s="220"/>
      <c r="E74" s="221"/>
      <c r="F74" s="222"/>
      <c r="G74" s="222"/>
      <c r="H74" s="221"/>
      <c r="I74" s="223">
        <v>0</v>
      </c>
      <c r="J74" s="224"/>
      <c r="K74" s="64">
        <f t="shared" si="5"/>
        <v>0</v>
      </c>
      <c r="L74" s="59">
        <f t="shared" si="6"/>
        <v>0</v>
      </c>
      <c r="M74" s="65">
        <f t="shared" si="7"/>
        <v>0</v>
      </c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ht="15.75" x14ac:dyDescent="0.25">
      <c r="A75" s="18">
        <v>70</v>
      </c>
      <c r="B75" s="218"/>
      <c r="C75" s="219" t="str">
        <f t="shared" si="4"/>
        <v/>
      </c>
      <c r="D75" s="220"/>
      <c r="E75" s="221"/>
      <c r="F75" s="222"/>
      <c r="G75" s="222"/>
      <c r="H75" s="221"/>
      <c r="I75" s="223">
        <v>0</v>
      </c>
      <c r="J75" s="224"/>
      <c r="K75" s="64">
        <f t="shared" si="5"/>
        <v>0</v>
      </c>
      <c r="L75" s="59">
        <f t="shared" si="6"/>
        <v>0</v>
      </c>
      <c r="M75" s="65">
        <f t="shared" si="7"/>
        <v>0</v>
      </c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ht="15.75" x14ac:dyDescent="0.25">
      <c r="A76" s="18">
        <v>71</v>
      </c>
      <c r="B76" s="218"/>
      <c r="C76" s="219" t="str">
        <f t="shared" si="4"/>
        <v/>
      </c>
      <c r="D76" s="220"/>
      <c r="E76" s="221"/>
      <c r="F76" s="222"/>
      <c r="G76" s="222"/>
      <c r="H76" s="221"/>
      <c r="I76" s="223">
        <v>0</v>
      </c>
      <c r="J76" s="224"/>
      <c r="K76" s="64">
        <f t="shared" si="5"/>
        <v>0</v>
      </c>
      <c r="L76" s="59">
        <f t="shared" si="6"/>
        <v>0</v>
      </c>
      <c r="M76" s="65">
        <f t="shared" si="7"/>
        <v>0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ht="15.75" x14ac:dyDescent="0.25">
      <c r="A77" s="18">
        <v>72</v>
      </c>
      <c r="B77" s="218"/>
      <c r="C77" s="219" t="str">
        <f t="shared" si="4"/>
        <v/>
      </c>
      <c r="D77" s="220"/>
      <c r="E77" s="221"/>
      <c r="F77" s="222"/>
      <c r="G77" s="222"/>
      <c r="H77" s="221"/>
      <c r="I77" s="223">
        <v>0</v>
      </c>
      <c r="J77" s="224"/>
      <c r="K77" s="64">
        <f t="shared" si="5"/>
        <v>0</v>
      </c>
      <c r="L77" s="59">
        <f t="shared" si="6"/>
        <v>0</v>
      </c>
      <c r="M77" s="65">
        <f t="shared" si="7"/>
        <v>0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ht="15.75" x14ac:dyDescent="0.25">
      <c r="A78" s="18">
        <v>73</v>
      </c>
      <c r="B78" s="218"/>
      <c r="C78" s="219" t="str">
        <f t="shared" si="4"/>
        <v/>
      </c>
      <c r="D78" s="220"/>
      <c r="E78" s="221"/>
      <c r="F78" s="222"/>
      <c r="G78" s="222"/>
      <c r="H78" s="221"/>
      <c r="I78" s="223">
        <v>0</v>
      </c>
      <c r="J78" s="224"/>
      <c r="K78" s="64">
        <f t="shared" si="5"/>
        <v>0</v>
      </c>
      <c r="L78" s="59">
        <f t="shared" si="6"/>
        <v>0</v>
      </c>
      <c r="M78" s="65">
        <f t="shared" si="7"/>
        <v>0</v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32" ht="15.75" x14ac:dyDescent="0.25">
      <c r="A79" s="18">
        <v>74</v>
      </c>
      <c r="B79" s="218"/>
      <c r="C79" s="219" t="str">
        <f t="shared" si="4"/>
        <v/>
      </c>
      <c r="D79" s="220"/>
      <c r="E79" s="221"/>
      <c r="F79" s="222"/>
      <c r="G79" s="222"/>
      <c r="H79" s="221"/>
      <c r="I79" s="223">
        <v>0</v>
      </c>
      <c r="J79" s="224"/>
      <c r="K79" s="64">
        <f t="shared" si="5"/>
        <v>0</v>
      </c>
      <c r="L79" s="59">
        <f t="shared" si="6"/>
        <v>0</v>
      </c>
      <c r="M79" s="65">
        <f t="shared" si="7"/>
        <v>0</v>
      </c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1:32" ht="15.75" x14ac:dyDescent="0.25">
      <c r="A80" s="18">
        <v>75</v>
      </c>
      <c r="B80" s="218"/>
      <c r="C80" s="219" t="str">
        <f t="shared" si="4"/>
        <v/>
      </c>
      <c r="D80" s="220"/>
      <c r="E80" s="221"/>
      <c r="F80" s="222"/>
      <c r="G80" s="222"/>
      <c r="H80" s="221"/>
      <c r="I80" s="223">
        <v>0</v>
      </c>
      <c r="J80" s="224"/>
      <c r="K80" s="64">
        <f t="shared" si="5"/>
        <v>0</v>
      </c>
      <c r="L80" s="59">
        <f t="shared" si="6"/>
        <v>0</v>
      </c>
      <c r="M80" s="65">
        <f t="shared" si="7"/>
        <v>0</v>
      </c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</row>
    <row r="81" spans="1:32" ht="15.75" x14ac:dyDescent="0.25">
      <c r="A81" s="18">
        <v>76</v>
      </c>
      <c r="B81" s="218"/>
      <c r="C81" s="219" t="str">
        <f t="shared" si="4"/>
        <v/>
      </c>
      <c r="D81" s="220"/>
      <c r="E81" s="221"/>
      <c r="F81" s="222"/>
      <c r="G81" s="222"/>
      <c r="H81" s="221"/>
      <c r="I81" s="223">
        <v>0</v>
      </c>
      <c r="J81" s="224"/>
      <c r="K81" s="64">
        <f t="shared" si="5"/>
        <v>0</v>
      </c>
      <c r="L81" s="59">
        <f t="shared" si="6"/>
        <v>0</v>
      </c>
      <c r="M81" s="65">
        <f t="shared" si="7"/>
        <v>0</v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</row>
    <row r="82" spans="1:32" ht="15.75" x14ac:dyDescent="0.25">
      <c r="A82" s="18">
        <v>77</v>
      </c>
      <c r="B82" s="218"/>
      <c r="C82" s="219" t="str">
        <f t="shared" si="4"/>
        <v/>
      </c>
      <c r="D82" s="220"/>
      <c r="E82" s="221"/>
      <c r="F82" s="222"/>
      <c r="G82" s="222"/>
      <c r="H82" s="221"/>
      <c r="I82" s="223">
        <v>0</v>
      </c>
      <c r="J82" s="224"/>
      <c r="K82" s="64">
        <f t="shared" si="5"/>
        <v>0</v>
      </c>
      <c r="L82" s="59">
        <f t="shared" si="6"/>
        <v>0</v>
      </c>
      <c r="M82" s="65">
        <f t="shared" si="7"/>
        <v>0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1:32" ht="15.75" x14ac:dyDescent="0.25">
      <c r="A83" s="18">
        <v>78</v>
      </c>
      <c r="B83" s="218"/>
      <c r="C83" s="219" t="str">
        <f t="shared" si="4"/>
        <v/>
      </c>
      <c r="D83" s="220"/>
      <c r="E83" s="221"/>
      <c r="F83" s="222"/>
      <c r="G83" s="222"/>
      <c r="H83" s="221"/>
      <c r="I83" s="223">
        <v>0</v>
      </c>
      <c r="J83" s="224"/>
      <c r="K83" s="64">
        <f t="shared" si="5"/>
        <v>0</v>
      </c>
      <c r="L83" s="59">
        <f t="shared" si="6"/>
        <v>0</v>
      </c>
      <c r="M83" s="65">
        <f t="shared" si="7"/>
        <v>0</v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ht="15.75" x14ac:dyDescent="0.25">
      <c r="A84" s="18">
        <v>79</v>
      </c>
      <c r="B84" s="218"/>
      <c r="C84" s="219" t="str">
        <f t="shared" si="4"/>
        <v/>
      </c>
      <c r="D84" s="220"/>
      <c r="E84" s="221"/>
      <c r="F84" s="222"/>
      <c r="G84" s="222"/>
      <c r="H84" s="221"/>
      <c r="I84" s="223">
        <v>0</v>
      </c>
      <c r="J84" s="224"/>
      <c r="K84" s="64">
        <f t="shared" si="5"/>
        <v>0</v>
      </c>
      <c r="L84" s="59">
        <f t="shared" si="6"/>
        <v>0</v>
      </c>
      <c r="M84" s="65">
        <f t="shared" si="7"/>
        <v>0</v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1:32" ht="15.75" x14ac:dyDescent="0.25">
      <c r="A85" s="18">
        <v>80</v>
      </c>
      <c r="B85" s="218"/>
      <c r="C85" s="219" t="str">
        <f t="shared" si="4"/>
        <v/>
      </c>
      <c r="D85" s="220"/>
      <c r="E85" s="221"/>
      <c r="F85" s="222"/>
      <c r="G85" s="222"/>
      <c r="H85" s="221"/>
      <c r="I85" s="223">
        <v>0</v>
      </c>
      <c r="J85" s="224"/>
      <c r="K85" s="64">
        <f t="shared" si="5"/>
        <v>0</v>
      </c>
      <c r="L85" s="59">
        <f t="shared" si="6"/>
        <v>0</v>
      </c>
      <c r="M85" s="65">
        <f t="shared" si="7"/>
        <v>0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ht="15.75" x14ac:dyDescent="0.25">
      <c r="A86" s="18">
        <v>81</v>
      </c>
      <c r="B86" s="218"/>
      <c r="C86" s="219" t="str">
        <f t="shared" si="4"/>
        <v/>
      </c>
      <c r="D86" s="220"/>
      <c r="E86" s="221"/>
      <c r="F86" s="222"/>
      <c r="G86" s="222"/>
      <c r="H86" s="221"/>
      <c r="I86" s="223">
        <v>0</v>
      </c>
      <c r="J86" s="224"/>
      <c r="K86" s="64">
        <f t="shared" si="5"/>
        <v>0</v>
      </c>
      <c r="L86" s="59">
        <f t="shared" si="6"/>
        <v>0</v>
      </c>
      <c r="M86" s="65">
        <f t="shared" si="7"/>
        <v>0</v>
      </c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ht="15.75" x14ac:dyDescent="0.25">
      <c r="A87" s="18">
        <v>82</v>
      </c>
      <c r="B87" s="218"/>
      <c r="C87" s="219" t="str">
        <f t="shared" si="4"/>
        <v/>
      </c>
      <c r="D87" s="220"/>
      <c r="E87" s="221"/>
      <c r="F87" s="222"/>
      <c r="G87" s="222"/>
      <c r="H87" s="221"/>
      <c r="I87" s="223">
        <v>0</v>
      </c>
      <c r="J87" s="224"/>
      <c r="K87" s="64">
        <f t="shared" si="5"/>
        <v>0</v>
      </c>
      <c r="L87" s="59">
        <f t="shared" si="6"/>
        <v>0</v>
      </c>
      <c r="M87" s="65">
        <f t="shared" si="7"/>
        <v>0</v>
      </c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</row>
    <row r="88" spans="1:32" ht="15.75" x14ac:dyDescent="0.25">
      <c r="A88" s="18">
        <v>83</v>
      </c>
      <c r="B88" s="218"/>
      <c r="C88" s="219" t="str">
        <f t="shared" si="4"/>
        <v/>
      </c>
      <c r="D88" s="220"/>
      <c r="E88" s="221"/>
      <c r="F88" s="222"/>
      <c r="G88" s="222"/>
      <c r="H88" s="221"/>
      <c r="I88" s="223">
        <v>0</v>
      </c>
      <c r="J88" s="224"/>
      <c r="K88" s="64">
        <f t="shared" si="5"/>
        <v>0</v>
      </c>
      <c r="L88" s="59">
        <f t="shared" si="6"/>
        <v>0</v>
      </c>
      <c r="M88" s="65">
        <f t="shared" si="7"/>
        <v>0</v>
      </c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1:32" ht="15.75" x14ac:dyDescent="0.25">
      <c r="A89" s="18">
        <v>84</v>
      </c>
      <c r="B89" s="218"/>
      <c r="C89" s="219" t="str">
        <f t="shared" si="4"/>
        <v/>
      </c>
      <c r="D89" s="220"/>
      <c r="E89" s="221"/>
      <c r="F89" s="222"/>
      <c r="G89" s="222"/>
      <c r="H89" s="221"/>
      <c r="I89" s="223">
        <v>0</v>
      </c>
      <c r="J89" s="224"/>
      <c r="K89" s="64">
        <f t="shared" si="5"/>
        <v>0</v>
      </c>
      <c r="L89" s="59">
        <f t="shared" si="6"/>
        <v>0</v>
      </c>
      <c r="M89" s="65">
        <f t="shared" si="7"/>
        <v>0</v>
      </c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 ht="15.75" x14ac:dyDescent="0.25">
      <c r="A90" s="18">
        <v>85</v>
      </c>
      <c r="B90" s="218"/>
      <c r="C90" s="219" t="str">
        <f t="shared" si="4"/>
        <v/>
      </c>
      <c r="D90" s="220"/>
      <c r="E90" s="221"/>
      <c r="F90" s="222"/>
      <c r="G90" s="222"/>
      <c r="H90" s="221"/>
      <c r="I90" s="223">
        <v>0</v>
      </c>
      <c r="J90" s="224"/>
      <c r="K90" s="64">
        <f t="shared" si="5"/>
        <v>0</v>
      </c>
      <c r="L90" s="59">
        <f t="shared" si="6"/>
        <v>0</v>
      </c>
      <c r="M90" s="65">
        <f t="shared" si="7"/>
        <v>0</v>
      </c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ht="15.75" x14ac:dyDescent="0.25">
      <c r="A91" s="18">
        <v>86</v>
      </c>
      <c r="B91" s="218"/>
      <c r="C91" s="219" t="str">
        <f t="shared" si="4"/>
        <v/>
      </c>
      <c r="D91" s="220"/>
      <c r="E91" s="221"/>
      <c r="F91" s="222"/>
      <c r="G91" s="222"/>
      <c r="H91" s="221"/>
      <c r="I91" s="223">
        <v>0</v>
      </c>
      <c r="J91" s="224"/>
      <c r="K91" s="64">
        <f t="shared" si="5"/>
        <v>0</v>
      </c>
      <c r="L91" s="59">
        <f t="shared" si="6"/>
        <v>0</v>
      </c>
      <c r="M91" s="65">
        <f t="shared" si="7"/>
        <v>0</v>
      </c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1:32" ht="15.75" x14ac:dyDescent="0.25">
      <c r="A92" s="18">
        <v>87</v>
      </c>
      <c r="B92" s="218"/>
      <c r="C92" s="219" t="str">
        <f t="shared" si="4"/>
        <v/>
      </c>
      <c r="D92" s="220"/>
      <c r="E92" s="221"/>
      <c r="F92" s="222"/>
      <c r="G92" s="222"/>
      <c r="H92" s="221"/>
      <c r="I92" s="223">
        <v>0</v>
      </c>
      <c r="J92" s="224"/>
      <c r="K92" s="64">
        <f t="shared" si="5"/>
        <v>0</v>
      </c>
      <c r="L92" s="59">
        <f t="shared" si="6"/>
        <v>0</v>
      </c>
      <c r="M92" s="65">
        <f t="shared" si="7"/>
        <v>0</v>
      </c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32" ht="15.75" x14ac:dyDescent="0.25">
      <c r="A93" s="18">
        <v>88</v>
      </c>
      <c r="B93" s="218"/>
      <c r="C93" s="219" t="str">
        <f t="shared" si="4"/>
        <v/>
      </c>
      <c r="D93" s="220"/>
      <c r="E93" s="221"/>
      <c r="F93" s="222"/>
      <c r="G93" s="222"/>
      <c r="H93" s="221"/>
      <c r="I93" s="223">
        <v>0</v>
      </c>
      <c r="J93" s="224"/>
      <c r="K93" s="64">
        <f t="shared" si="5"/>
        <v>0</v>
      </c>
      <c r="L93" s="59">
        <f t="shared" si="6"/>
        <v>0</v>
      </c>
      <c r="M93" s="65">
        <f t="shared" si="7"/>
        <v>0</v>
      </c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ht="15.75" x14ac:dyDescent="0.25">
      <c r="A94" s="18">
        <v>89</v>
      </c>
      <c r="B94" s="218"/>
      <c r="C94" s="219" t="str">
        <f t="shared" si="4"/>
        <v/>
      </c>
      <c r="D94" s="220"/>
      <c r="E94" s="221"/>
      <c r="F94" s="222"/>
      <c r="G94" s="222"/>
      <c r="H94" s="221"/>
      <c r="I94" s="223">
        <v>0</v>
      </c>
      <c r="J94" s="224"/>
      <c r="K94" s="64">
        <f t="shared" si="5"/>
        <v>0</v>
      </c>
      <c r="L94" s="59">
        <f t="shared" si="6"/>
        <v>0</v>
      </c>
      <c r="M94" s="65">
        <f t="shared" si="7"/>
        <v>0</v>
      </c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ht="15.75" x14ac:dyDescent="0.25">
      <c r="A95" s="18">
        <v>90</v>
      </c>
      <c r="B95" s="218"/>
      <c r="C95" s="219" t="str">
        <f t="shared" si="4"/>
        <v/>
      </c>
      <c r="D95" s="220"/>
      <c r="E95" s="221"/>
      <c r="F95" s="222"/>
      <c r="G95" s="222"/>
      <c r="H95" s="221"/>
      <c r="I95" s="223">
        <v>0</v>
      </c>
      <c r="J95" s="224"/>
      <c r="K95" s="64">
        <f t="shared" si="5"/>
        <v>0</v>
      </c>
      <c r="L95" s="59">
        <f t="shared" si="6"/>
        <v>0</v>
      </c>
      <c r="M95" s="65">
        <f t="shared" si="7"/>
        <v>0</v>
      </c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1:32" ht="15.75" x14ac:dyDescent="0.25">
      <c r="A96" s="18">
        <v>91</v>
      </c>
      <c r="B96" s="218"/>
      <c r="C96" s="219" t="str">
        <f t="shared" si="4"/>
        <v/>
      </c>
      <c r="D96" s="220"/>
      <c r="E96" s="221"/>
      <c r="F96" s="222"/>
      <c r="G96" s="222"/>
      <c r="H96" s="221"/>
      <c r="I96" s="223">
        <v>0</v>
      </c>
      <c r="J96" s="224"/>
      <c r="K96" s="64">
        <f t="shared" si="5"/>
        <v>0</v>
      </c>
      <c r="L96" s="59">
        <f t="shared" si="6"/>
        <v>0</v>
      </c>
      <c r="M96" s="65">
        <f t="shared" si="7"/>
        <v>0</v>
      </c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1:32" ht="15.75" x14ac:dyDescent="0.25">
      <c r="A97" s="18">
        <v>92</v>
      </c>
      <c r="B97" s="218"/>
      <c r="C97" s="219" t="str">
        <f t="shared" si="4"/>
        <v/>
      </c>
      <c r="D97" s="220"/>
      <c r="E97" s="221"/>
      <c r="F97" s="222"/>
      <c r="G97" s="222"/>
      <c r="H97" s="221"/>
      <c r="I97" s="223">
        <v>0</v>
      </c>
      <c r="J97" s="224"/>
      <c r="K97" s="64">
        <f t="shared" si="5"/>
        <v>0</v>
      </c>
      <c r="L97" s="59">
        <f t="shared" si="6"/>
        <v>0</v>
      </c>
      <c r="M97" s="65">
        <f t="shared" si="7"/>
        <v>0</v>
      </c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32" ht="15.75" x14ac:dyDescent="0.25">
      <c r="A98" s="18">
        <v>93</v>
      </c>
      <c r="B98" s="218"/>
      <c r="C98" s="219" t="str">
        <f t="shared" si="4"/>
        <v/>
      </c>
      <c r="D98" s="220"/>
      <c r="E98" s="221"/>
      <c r="F98" s="222"/>
      <c r="G98" s="222"/>
      <c r="H98" s="221"/>
      <c r="I98" s="223">
        <v>0</v>
      </c>
      <c r="J98" s="224"/>
      <c r="K98" s="64">
        <f t="shared" si="5"/>
        <v>0</v>
      </c>
      <c r="L98" s="59">
        <f t="shared" si="6"/>
        <v>0</v>
      </c>
      <c r="M98" s="65">
        <f t="shared" si="7"/>
        <v>0</v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ht="15.75" x14ac:dyDescent="0.25">
      <c r="A99" s="18">
        <v>94</v>
      </c>
      <c r="B99" s="218"/>
      <c r="C99" s="219" t="str">
        <f t="shared" si="4"/>
        <v/>
      </c>
      <c r="D99" s="220"/>
      <c r="E99" s="221"/>
      <c r="F99" s="222"/>
      <c r="G99" s="222"/>
      <c r="H99" s="221"/>
      <c r="I99" s="223">
        <v>0</v>
      </c>
      <c r="J99" s="224"/>
      <c r="K99" s="64">
        <f t="shared" si="5"/>
        <v>0</v>
      </c>
      <c r="L99" s="59">
        <f t="shared" si="6"/>
        <v>0</v>
      </c>
      <c r="M99" s="65">
        <f t="shared" si="7"/>
        <v>0</v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1:32" ht="15.75" x14ac:dyDescent="0.25">
      <c r="A100" s="18">
        <v>95</v>
      </c>
      <c r="B100" s="218"/>
      <c r="C100" s="219" t="str">
        <f t="shared" si="4"/>
        <v/>
      </c>
      <c r="D100" s="220"/>
      <c r="E100" s="221"/>
      <c r="F100" s="222"/>
      <c r="G100" s="222"/>
      <c r="H100" s="221"/>
      <c r="I100" s="223">
        <v>0</v>
      </c>
      <c r="J100" s="224"/>
      <c r="K100" s="64">
        <f t="shared" si="5"/>
        <v>0</v>
      </c>
      <c r="L100" s="59">
        <f t="shared" si="6"/>
        <v>0</v>
      </c>
      <c r="M100" s="65">
        <f t="shared" si="7"/>
        <v>0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32" ht="15.75" x14ac:dyDescent="0.25">
      <c r="A101" s="18">
        <v>96</v>
      </c>
      <c r="B101" s="218"/>
      <c r="C101" s="219" t="str">
        <f t="shared" si="4"/>
        <v/>
      </c>
      <c r="D101" s="220"/>
      <c r="E101" s="221"/>
      <c r="F101" s="222"/>
      <c r="G101" s="222"/>
      <c r="H101" s="221"/>
      <c r="I101" s="223">
        <v>0</v>
      </c>
      <c r="J101" s="224"/>
      <c r="K101" s="64">
        <f t="shared" si="5"/>
        <v>0</v>
      </c>
      <c r="L101" s="59">
        <f t="shared" si="6"/>
        <v>0</v>
      </c>
      <c r="M101" s="65">
        <f t="shared" si="7"/>
        <v>0</v>
      </c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32" ht="15.75" x14ac:dyDescent="0.25">
      <c r="A102" s="18">
        <v>97</v>
      </c>
      <c r="B102" s="218"/>
      <c r="C102" s="219" t="str">
        <f t="shared" si="4"/>
        <v/>
      </c>
      <c r="D102" s="220"/>
      <c r="E102" s="221"/>
      <c r="F102" s="222"/>
      <c r="G102" s="222"/>
      <c r="H102" s="221"/>
      <c r="I102" s="223">
        <v>0</v>
      </c>
      <c r="J102" s="224"/>
      <c r="K102" s="64">
        <f t="shared" si="5"/>
        <v>0</v>
      </c>
      <c r="L102" s="59">
        <f t="shared" si="6"/>
        <v>0</v>
      </c>
      <c r="M102" s="65">
        <f t="shared" si="7"/>
        <v>0</v>
      </c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32" ht="15.75" x14ac:dyDescent="0.25">
      <c r="A103" s="18">
        <v>98</v>
      </c>
      <c r="B103" s="218"/>
      <c r="C103" s="219" t="str">
        <f t="shared" si="4"/>
        <v/>
      </c>
      <c r="D103" s="220"/>
      <c r="E103" s="221"/>
      <c r="F103" s="222"/>
      <c r="G103" s="222"/>
      <c r="H103" s="221"/>
      <c r="I103" s="223">
        <v>0</v>
      </c>
      <c r="J103" s="224"/>
      <c r="K103" s="64">
        <f t="shared" si="5"/>
        <v>0</v>
      </c>
      <c r="L103" s="59">
        <f t="shared" si="6"/>
        <v>0</v>
      </c>
      <c r="M103" s="65">
        <f t="shared" si="7"/>
        <v>0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</row>
    <row r="104" spans="1:32" ht="15.75" x14ac:dyDescent="0.25">
      <c r="A104" s="18">
        <v>99</v>
      </c>
      <c r="B104" s="218"/>
      <c r="C104" s="219" t="str">
        <f t="shared" si="4"/>
        <v/>
      </c>
      <c r="D104" s="220"/>
      <c r="E104" s="221"/>
      <c r="F104" s="222"/>
      <c r="G104" s="222"/>
      <c r="H104" s="221"/>
      <c r="I104" s="223">
        <v>0</v>
      </c>
      <c r="J104" s="224"/>
      <c r="K104" s="64">
        <f t="shared" si="5"/>
        <v>0</v>
      </c>
      <c r="L104" s="59">
        <f t="shared" si="6"/>
        <v>0</v>
      </c>
      <c r="M104" s="65">
        <f t="shared" si="7"/>
        <v>0</v>
      </c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ht="15.75" x14ac:dyDescent="0.25">
      <c r="A105" s="18">
        <v>100</v>
      </c>
      <c r="B105" s="218"/>
      <c r="C105" s="219" t="str">
        <f t="shared" si="4"/>
        <v/>
      </c>
      <c r="D105" s="220"/>
      <c r="E105" s="221"/>
      <c r="F105" s="222"/>
      <c r="G105" s="222"/>
      <c r="H105" s="221"/>
      <c r="I105" s="223">
        <v>0</v>
      </c>
      <c r="J105" s="224"/>
      <c r="K105" s="64">
        <f t="shared" si="5"/>
        <v>0</v>
      </c>
      <c r="L105" s="59">
        <f t="shared" si="6"/>
        <v>0</v>
      </c>
      <c r="M105" s="65">
        <f t="shared" si="7"/>
        <v>0</v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ht="15.75" x14ac:dyDescent="0.25">
      <c r="A106" s="18">
        <v>101</v>
      </c>
      <c r="B106" s="218"/>
      <c r="C106" s="219" t="str">
        <f t="shared" si="4"/>
        <v/>
      </c>
      <c r="D106" s="220"/>
      <c r="E106" s="221"/>
      <c r="F106" s="222"/>
      <c r="G106" s="222"/>
      <c r="H106" s="221"/>
      <c r="I106" s="223">
        <v>0</v>
      </c>
      <c r="J106" s="224"/>
      <c r="K106" s="64">
        <f t="shared" si="5"/>
        <v>0</v>
      </c>
      <c r="L106" s="59">
        <f t="shared" si="6"/>
        <v>0</v>
      </c>
      <c r="M106" s="65">
        <f t="shared" si="7"/>
        <v>0</v>
      </c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ht="15.75" x14ac:dyDescent="0.25">
      <c r="A107" s="18">
        <v>102</v>
      </c>
      <c r="B107" s="218"/>
      <c r="C107" s="219" t="str">
        <f t="shared" si="4"/>
        <v/>
      </c>
      <c r="D107" s="220"/>
      <c r="E107" s="221"/>
      <c r="F107" s="222"/>
      <c r="G107" s="222"/>
      <c r="H107" s="221"/>
      <c r="I107" s="223">
        <v>0</v>
      </c>
      <c r="J107" s="224"/>
      <c r="K107" s="64">
        <f t="shared" si="5"/>
        <v>0</v>
      </c>
      <c r="L107" s="59">
        <f t="shared" si="6"/>
        <v>0</v>
      </c>
      <c r="M107" s="65">
        <f t="shared" si="7"/>
        <v>0</v>
      </c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ht="15.75" x14ac:dyDescent="0.25">
      <c r="A108" s="18">
        <v>103</v>
      </c>
      <c r="B108" s="218"/>
      <c r="C108" s="219" t="str">
        <f t="shared" si="4"/>
        <v/>
      </c>
      <c r="D108" s="220"/>
      <c r="E108" s="221"/>
      <c r="F108" s="222"/>
      <c r="G108" s="222"/>
      <c r="H108" s="221"/>
      <c r="I108" s="223">
        <v>0</v>
      </c>
      <c r="J108" s="224"/>
      <c r="K108" s="64">
        <f t="shared" si="5"/>
        <v>0</v>
      </c>
      <c r="L108" s="59">
        <f t="shared" si="6"/>
        <v>0</v>
      </c>
      <c r="M108" s="65">
        <f t="shared" si="7"/>
        <v>0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ht="15.75" x14ac:dyDescent="0.25">
      <c r="A109" s="18">
        <v>104</v>
      </c>
      <c r="B109" s="218"/>
      <c r="C109" s="219" t="str">
        <f t="shared" si="4"/>
        <v/>
      </c>
      <c r="D109" s="220"/>
      <c r="E109" s="221"/>
      <c r="F109" s="222"/>
      <c r="G109" s="222"/>
      <c r="H109" s="221"/>
      <c r="I109" s="223">
        <v>0</v>
      </c>
      <c r="J109" s="224"/>
      <c r="K109" s="64">
        <f t="shared" si="5"/>
        <v>0</v>
      </c>
      <c r="L109" s="59">
        <f t="shared" si="6"/>
        <v>0</v>
      </c>
      <c r="M109" s="65">
        <f t="shared" si="7"/>
        <v>0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ht="15.75" x14ac:dyDescent="0.25">
      <c r="A110" s="18">
        <v>105</v>
      </c>
      <c r="B110" s="218"/>
      <c r="C110" s="219" t="str">
        <f t="shared" si="4"/>
        <v/>
      </c>
      <c r="D110" s="220"/>
      <c r="E110" s="221"/>
      <c r="F110" s="222"/>
      <c r="G110" s="222"/>
      <c r="H110" s="221"/>
      <c r="I110" s="223">
        <v>0</v>
      </c>
      <c r="J110" s="224"/>
      <c r="K110" s="64">
        <f t="shared" si="5"/>
        <v>0</v>
      </c>
      <c r="L110" s="59">
        <f t="shared" si="6"/>
        <v>0</v>
      </c>
      <c r="M110" s="65">
        <f t="shared" si="7"/>
        <v>0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ht="15.75" x14ac:dyDescent="0.25">
      <c r="A111" s="18">
        <v>106</v>
      </c>
      <c r="B111" s="218"/>
      <c r="C111" s="219" t="str">
        <f t="shared" si="4"/>
        <v/>
      </c>
      <c r="D111" s="220"/>
      <c r="E111" s="221"/>
      <c r="F111" s="222"/>
      <c r="G111" s="222"/>
      <c r="H111" s="221"/>
      <c r="I111" s="223">
        <v>0</v>
      </c>
      <c r="J111" s="224"/>
      <c r="K111" s="64">
        <f t="shared" si="5"/>
        <v>0</v>
      </c>
      <c r="L111" s="59">
        <f t="shared" si="6"/>
        <v>0</v>
      </c>
      <c r="M111" s="65">
        <f t="shared" si="7"/>
        <v>0</v>
      </c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2" ht="15.75" x14ac:dyDescent="0.25">
      <c r="A112" s="18">
        <v>107</v>
      </c>
      <c r="B112" s="218"/>
      <c r="C112" s="219" t="str">
        <f t="shared" si="4"/>
        <v/>
      </c>
      <c r="D112" s="220"/>
      <c r="E112" s="221"/>
      <c r="F112" s="222"/>
      <c r="G112" s="222"/>
      <c r="H112" s="221"/>
      <c r="I112" s="223">
        <v>0</v>
      </c>
      <c r="J112" s="224"/>
      <c r="K112" s="64">
        <f t="shared" si="5"/>
        <v>0</v>
      </c>
      <c r="L112" s="59">
        <f t="shared" si="6"/>
        <v>0</v>
      </c>
      <c r="M112" s="65">
        <f t="shared" si="7"/>
        <v>0</v>
      </c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ht="15.75" x14ac:dyDescent="0.25">
      <c r="A113" s="18">
        <v>108</v>
      </c>
      <c r="B113" s="218"/>
      <c r="C113" s="219" t="str">
        <f t="shared" si="4"/>
        <v/>
      </c>
      <c r="D113" s="220"/>
      <c r="E113" s="221"/>
      <c r="F113" s="222"/>
      <c r="G113" s="222"/>
      <c r="H113" s="221"/>
      <c r="I113" s="223">
        <v>0</v>
      </c>
      <c r="J113" s="224"/>
      <c r="K113" s="64">
        <f t="shared" si="5"/>
        <v>0</v>
      </c>
      <c r="L113" s="59">
        <f t="shared" si="6"/>
        <v>0</v>
      </c>
      <c r="M113" s="65">
        <f t="shared" si="7"/>
        <v>0</v>
      </c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ht="15.75" x14ac:dyDescent="0.25">
      <c r="A114" s="18">
        <v>109</v>
      </c>
      <c r="B114" s="218"/>
      <c r="C114" s="219" t="str">
        <f t="shared" si="4"/>
        <v/>
      </c>
      <c r="D114" s="220"/>
      <c r="E114" s="221"/>
      <c r="F114" s="222"/>
      <c r="G114" s="222"/>
      <c r="H114" s="221"/>
      <c r="I114" s="223">
        <v>0</v>
      </c>
      <c r="J114" s="224"/>
      <c r="K114" s="64">
        <f t="shared" si="5"/>
        <v>0</v>
      </c>
      <c r="L114" s="59">
        <f t="shared" si="6"/>
        <v>0</v>
      </c>
      <c r="M114" s="65">
        <f t="shared" si="7"/>
        <v>0</v>
      </c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ht="15.75" x14ac:dyDescent="0.25">
      <c r="A115" s="18">
        <v>110</v>
      </c>
      <c r="B115" s="218"/>
      <c r="C115" s="219" t="str">
        <f t="shared" si="4"/>
        <v/>
      </c>
      <c r="D115" s="220"/>
      <c r="E115" s="221"/>
      <c r="F115" s="222"/>
      <c r="G115" s="222"/>
      <c r="H115" s="221"/>
      <c r="I115" s="223">
        <v>0</v>
      </c>
      <c r="J115" s="224"/>
      <c r="K115" s="64">
        <f t="shared" si="5"/>
        <v>0</v>
      </c>
      <c r="L115" s="59">
        <f t="shared" si="6"/>
        <v>0</v>
      </c>
      <c r="M115" s="65">
        <f t="shared" si="7"/>
        <v>0</v>
      </c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ht="15.75" x14ac:dyDescent="0.25">
      <c r="A116" s="18">
        <v>111</v>
      </c>
      <c r="B116" s="218"/>
      <c r="C116" s="219" t="str">
        <f t="shared" si="4"/>
        <v/>
      </c>
      <c r="D116" s="220"/>
      <c r="E116" s="221"/>
      <c r="F116" s="222"/>
      <c r="G116" s="222"/>
      <c r="H116" s="221"/>
      <c r="I116" s="223">
        <v>0</v>
      </c>
      <c r="J116" s="224"/>
      <c r="K116" s="64">
        <f t="shared" si="5"/>
        <v>0</v>
      </c>
      <c r="L116" s="59">
        <f t="shared" si="6"/>
        <v>0</v>
      </c>
      <c r="M116" s="65">
        <f t="shared" si="7"/>
        <v>0</v>
      </c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ht="15.75" x14ac:dyDescent="0.25">
      <c r="A117" s="18">
        <v>112</v>
      </c>
      <c r="B117" s="218"/>
      <c r="C117" s="219" t="str">
        <f t="shared" si="4"/>
        <v/>
      </c>
      <c r="D117" s="220"/>
      <c r="E117" s="221"/>
      <c r="F117" s="222"/>
      <c r="G117" s="222"/>
      <c r="H117" s="221"/>
      <c r="I117" s="223">
        <v>0</v>
      </c>
      <c r="J117" s="224"/>
      <c r="K117" s="64">
        <f t="shared" si="5"/>
        <v>0</v>
      </c>
      <c r="L117" s="59">
        <f t="shared" si="6"/>
        <v>0</v>
      </c>
      <c r="M117" s="65">
        <f t="shared" si="7"/>
        <v>0</v>
      </c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ht="15.75" x14ac:dyDescent="0.25">
      <c r="A118" s="18">
        <v>113</v>
      </c>
      <c r="B118" s="218"/>
      <c r="C118" s="219" t="str">
        <f t="shared" si="4"/>
        <v/>
      </c>
      <c r="D118" s="220"/>
      <c r="E118" s="221"/>
      <c r="F118" s="222"/>
      <c r="G118" s="222"/>
      <c r="H118" s="221"/>
      <c r="I118" s="223">
        <v>0</v>
      </c>
      <c r="J118" s="224"/>
      <c r="K118" s="64">
        <f t="shared" si="5"/>
        <v>0</v>
      </c>
      <c r="L118" s="59">
        <f t="shared" si="6"/>
        <v>0</v>
      </c>
      <c r="M118" s="65">
        <f t="shared" si="7"/>
        <v>0</v>
      </c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ht="15.75" x14ac:dyDescent="0.25">
      <c r="A119" s="18">
        <v>114</v>
      </c>
      <c r="B119" s="218"/>
      <c r="C119" s="219" t="str">
        <f t="shared" si="4"/>
        <v/>
      </c>
      <c r="D119" s="220"/>
      <c r="E119" s="221"/>
      <c r="F119" s="222"/>
      <c r="G119" s="222"/>
      <c r="H119" s="221"/>
      <c r="I119" s="223">
        <v>0</v>
      </c>
      <c r="J119" s="224"/>
      <c r="K119" s="64">
        <f t="shared" si="5"/>
        <v>0</v>
      </c>
      <c r="L119" s="59">
        <f t="shared" si="6"/>
        <v>0</v>
      </c>
      <c r="M119" s="65">
        <f t="shared" si="7"/>
        <v>0</v>
      </c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ht="15.75" x14ac:dyDescent="0.25">
      <c r="A120" s="18">
        <v>115</v>
      </c>
      <c r="B120" s="218"/>
      <c r="C120" s="219" t="str">
        <f t="shared" si="4"/>
        <v/>
      </c>
      <c r="D120" s="220"/>
      <c r="E120" s="221"/>
      <c r="F120" s="222"/>
      <c r="G120" s="222"/>
      <c r="H120" s="221"/>
      <c r="I120" s="223">
        <v>0</v>
      </c>
      <c r="J120" s="224"/>
      <c r="K120" s="64">
        <f t="shared" si="5"/>
        <v>0</v>
      </c>
      <c r="L120" s="59">
        <f t="shared" si="6"/>
        <v>0</v>
      </c>
      <c r="M120" s="65">
        <f t="shared" si="7"/>
        <v>0</v>
      </c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32" ht="15.75" x14ac:dyDescent="0.25">
      <c r="A121" s="18">
        <v>116</v>
      </c>
      <c r="B121" s="218"/>
      <c r="C121" s="219" t="str">
        <f t="shared" si="4"/>
        <v/>
      </c>
      <c r="D121" s="220"/>
      <c r="E121" s="221"/>
      <c r="F121" s="222"/>
      <c r="G121" s="222"/>
      <c r="H121" s="221"/>
      <c r="I121" s="223">
        <v>0</v>
      </c>
      <c r="J121" s="224"/>
      <c r="K121" s="64">
        <f t="shared" si="5"/>
        <v>0</v>
      </c>
      <c r="L121" s="59">
        <f t="shared" si="6"/>
        <v>0</v>
      </c>
      <c r="M121" s="65">
        <f t="shared" si="7"/>
        <v>0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32" ht="15.75" x14ac:dyDescent="0.25">
      <c r="A122" s="18">
        <v>117</v>
      </c>
      <c r="B122" s="218"/>
      <c r="C122" s="219" t="str">
        <f t="shared" si="4"/>
        <v/>
      </c>
      <c r="D122" s="220"/>
      <c r="E122" s="221"/>
      <c r="F122" s="222"/>
      <c r="G122" s="222"/>
      <c r="H122" s="221"/>
      <c r="I122" s="223">
        <v>0</v>
      </c>
      <c r="J122" s="224"/>
      <c r="K122" s="64">
        <f t="shared" si="5"/>
        <v>0</v>
      </c>
      <c r="L122" s="59">
        <f t="shared" si="6"/>
        <v>0</v>
      </c>
      <c r="M122" s="65">
        <f t="shared" si="7"/>
        <v>0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spans="1:32" ht="15.75" x14ac:dyDescent="0.25">
      <c r="A123" s="18">
        <v>118</v>
      </c>
      <c r="B123" s="218"/>
      <c r="C123" s="219" t="str">
        <f t="shared" si="4"/>
        <v/>
      </c>
      <c r="D123" s="220"/>
      <c r="E123" s="221"/>
      <c r="F123" s="222"/>
      <c r="G123" s="222"/>
      <c r="H123" s="221"/>
      <c r="I123" s="223">
        <v>0</v>
      </c>
      <c r="J123" s="224"/>
      <c r="K123" s="64">
        <f t="shared" si="5"/>
        <v>0</v>
      </c>
      <c r="L123" s="59">
        <f t="shared" si="6"/>
        <v>0</v>
      </c>
      <c r="M123" s="65">
        <f t="shared" si="7"/>
        <v>0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ht="15.75" x14ac:dyDescent="0.25">
      <c r="A124" s="18">
        <v>119</v>
      </c>
      <c r="B124" s="218"/>
      <c r="C124" s="219" t="str">
        <f t="shared" si="4"/>
        <v/>
      </c>
      <c r="D124" s="220"/>
      <c r="E124" s="221"/>
      <c r="F124" s="222"/>
      <c r="G124" s="222"/>
      <c r="H124" s="221"/>
      <c r="I124" s="223">
        <v>0</v>
      </c>
      <c r="J124" s="224"/>
      <c r="K124" s="64">
        <f t="shared" si="5"/>
        <v>0</v>
      </c>
      <c r="L124" s="59">
        <f t="shared" si="6"/>
        <v>0</v>
      </c>
      <c r="M124" s="65">
        <f t="shared" si="7"/>
        <v>0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.75" x14ac:dyDescent="0.25">
      <c r="A125" s="18">
        <v>120</v>
      </c>
      <c r="B125" s="218"/>
      <c r="C125" s="219" t="str">
        <f t="shared" si="4"/>
        <v/>
      </c>
      <c r="D125" s="220"/>
      <c r="E125" s="221"/>
      <c r="F125" s="222"/>
      <c r="G125" s="222"/>
      <c r="H125" s="221"/>
      <c r="I125" s="223">
        <v>0</v>
      </c>
      <c r="J125" s="224"/>
      <c r="K125" s="64">
        <f t="shared" si="5"/>
        <v>0</v>
      </c>
      <c r="L125" s="59">
        <f t="shared" si="6"/>
        <v>0</v>
      </c>
      <c r="M125" s="65">
        <f t="shared" si="7"/>
        <v>0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spans="1:32" ht="15.75" x14ac:dyDescent="0.25">
      <c r="A126" s="18">
        <v>121</v>
      </c>
      <c r="B126" s="218"/>
      <c r="C126" s="219" t="str">
        <f t="shared" si="4"/>
        <v/>
      </c>
      <c r="D126" s="220"/>
      <c r="E126" s="221"/>
      <c r="F126" s="222"/>
      <c r="G126" s="222"/>
      <c r="H126" s="221"/>
      <c r="I126" s="223">
        <v>0</v>
      </c>
      <c r="J126" s="224"/>
      <c r="K126" s="64">
        <f t="shared" si="5"/>
        <v>0</v>
      </c>
      <c r="L126" s="59">
        <f t="shared" si="6"/>
        <v>0</v>
      </c>
      <c r="M126" s="65">
        <f t="shared" si="7"/>
        <v>0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spans="1:32" ht="15.75" x14ac:dyDescent="0.25">
      <c r="A127" s="18">
        <v>122</v>
      </c>
      <c r="B127" s="218"/>
      <c r="C127" s="219" t="str">
        <f t="shared" si="4"/>
        <v/>
      </c>
      <c r="D127" s="220"/>
      <c r="E127" s="221"/>
      <c r="F127" s="222"/>
      <c r="G127" s="222"/>
      <c r="H127" s="221"/>
      <c r="I127" s="223">
        <v>0</v>
      </c>
      <c r="J127" s="224"/>
      <c r="K127" s="64">
        <f t="shared" si="5"/>
        <v>0</v>
      </c>
      <c r="L127" s="59">
        <f t="shared" si="6"/>
        <v>0</v>
      </c>
      <c r="M127" s="65">
        <f t="shared" si="7"/>
        <v>0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ht="15.75" x14ac:dyDescent="0.25">
      <c r="A128" s="18">
        <v>123</v>
      </c>
      <c r="B128" s="218"/>
      <c r="C128" s="219" t="str">
        <f t="shared" si="4"/>
        <v/>
      </c>
      <c r="D128" s="220"/>
      <c r="E128" s="221"/>
      <c r="F128" s="222"/>
      <c r="G128" s="222"/>
      <c r="H128" s="221"/>
      <c r="I128" s="223">
        <v>0</v>
      </c>
      <c r="J128" s="224"/>
      <c r="K128" s="64">
        <f t="shared" si="5"/>
        <v>0</v>
      </c>
      <c r="L128" s="59">
        <f t="shared" si="6"/>
        <v>0</v>
      </c>
      <c r="M128" s="65">
        <f t="shared" si="7"/>
        <v>0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spans="1:32" ht="15.75" x14ac:dyDescent="0.25">
      <c r="A129" s="18">
        <v>124</v>
      </c>
      <c r="B129" s="218"/>
      <c r="C129" s="219" t="str">
        <f t="shared" si="4"/>
        <v/>
      </c>
      <c r="D129" s="220"/>
      <c r="E129" s="221"/>
      <c r="F129" s="222"/>
      <c r="G129" s="222"/>
      <c r="H129" s="221"/>
      <c r="I129" s="223">
        <v>0</v>
      </c>
      <c r="J129" s="224"/>
      <c r="K129" s="64">
        <f t="shared" si="5"/>
        <v>0</v>
      </c>
      <c r="L129" s="59">
        <f t="shared" si="6"/>
        <v>0</v>
      </c>
      <c r="M129" s="65">
        <f t="shared" si="7"/>
        <v>0</v>
      </c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1:32" ht="15.75" x14ac:dyDescent="0.25">
      <c r="A130" s="18">
        <v>125</v>
      </c>
      <c r="B130" s="218"/>
      <c r="C130" s="219" t="str">
        <f t="shared" si="4"/>
        <v/>
      </c>
      <c r="D130" s="220"/>
      <c r="E130" s="221"/>
      <c r="F130" s="222"/>
      <c r="G130" s="222"/>
      <c r="H130" s="221"/>
      <c r="I130" s="223">
        <v>0</v>
      </c>
      <c r="J130" s="224"/>
      <c r="K130" s="64">
        <f t="shared" si="5"/>
        <v>0</v>
      </c>
      <c r="L130" s="59">
        <f t="shared" si="6"/>
        <v>0</v>
      </c>
      <c r="M130" s="65">
        <f t="shared" si="7"/>
        <v>0</v>
      </c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1:32" ht="15.75" x14ac:dyDescent="0.25">
      <c r="A131" s="18">
        <v>126</v>
      </c>
      <c r="B131" s="218"/>
      <c r="C131" s="219" t="str">
        <f t="shared" si="4"/>
        <v/>
      </c>
      <c r="D131" s="220"/>
      <c r="E131" s="221"/>
      <c r="F131" s="222"/>
      <c r="G131" s="222"/>
      <c r="H131" s="221"/>
      <c r="I131" s="223">
        <v>0</v>
      </c>
      <c r="J131" s="224"/>
      <c r="K131" s="64">
        <f t="shared" si="5"/>
        <v>0</v>
      </c>
      <c r="L131" s="59">
        <f t="shared" si="6"/>
        <v>0</v>
      </c>
      <c r="M131" s="65">
        <f t="shared" si="7"/>
        <v>0</v>
      </c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ht="15.75" x14ac:dyDescent="0.25">
      <c r="A132" s="18">
        <v>127</v>
      </c>
      <c r="B132" s="218"/>
      <c r="C132" s="219" t="str">
        <f t="shared" si="4"/>
        <v/>
      </c>
      <c r="D132" s="220"/>
      <c r="E132" s="221"/>
      <c r="F132" s="222"/>
      <c r="G132" s="222"/>
      <c r="H132" s="221"/>
      <c r="I132" s="223">
        <v>0</v>
      </c>
      <c r="J132" s="224"/>
      <c r="K132" s="64">
        <f t="shared" si="5"/>
        <v>0</v>
      </c>
      <c r="L132" s="59">
        <f t="shared" si="6"/>
        <v>0</v>
      </c>
      <c r="M132" s="65">
        <f t="shared" si="7"/>
        <v>0</v>
      </c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spans="1:32" ht="15.75" x14ac:dyDescent="0.25">
      <c r="A133" s="18">
        <v>128</v>
      </c>
      <c r="B133" s="218"/>
      <c r="C133" s="219" t="str">
        <f t="shared" si="4"/>
        <v/>
      </c>
      <c r="D133" s="220"/>
      <c r="E133" s="221"/>
      <c r="F133" s="222"/>
      <c r="G133" s="222"/>
      <c r="H133" s="221"/>
      <c r="I133" s="223">
        <v>0</v>
      </c>
      <c r="J133" s="224"/>
      <c r="K133" s="64">
        <f t="shared" si="5"/>
        <v>0</v>
      </c>
      <c r="L133" s="59">
        <f t="shared" si="6"/>
        <v>0</v>
      </c>
      <c r="M133" s="65">
        <f t="shared" si="7"/>
        <v>0</v>
      </c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spans="1:32" ht="15.75" x14ac:dyDescent="0.25">
      <c r="A134" s="18">
        <v>129</v>
      </c>
      <c r="B134" s="218"/>
      <c r="C134" s="219" t="str">
        <f t="shared" si="4"/>
        <v/>
      </c>
      <c r="D134" s="220"/>
      <c r="E134" s="221"/>
      <c r="F134" s="222"/>
      <c r="G134" s="222"/>
      <c r="H134" s="221"/>
      <c r="I134" s="223">
        <v>0</v>
      </c>
      <c r="J134" s="224"/>
      <c r="K134" s="64">
        <f t="shared" si="5"/>
        <v>0</v>
      </c>
      <c r="L134" s="59">
        <f t="shared" si="6"/>
        <v>0</v>
      </c>
      <c r="M134" s="65">
        <f t="shared" si="7"/>
        <v>0</v>
      </c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spans="1:32" ht="15.75" x14ac:dyDescent="0.25">
      <c r="A135" s="18">
        <v>130</v>
      </c>
      <c r="B135" s="218"/>
      <c r="C135" s="219" t="str">
        <f t="shared" ref="C135:C198" si="8">IF(B135="","",ROUNDUP(MONTH(B135)/3,0))</f>
        <v/>
      </c>
      <c r="D135" s="220"/>
      <c r="E135" s="221"/>
      <c r="F135" s="222"/>
      <c r="G135" s="222"/>
      <c r="H135" s="221"/>
      <c r="I135" s="223">
        <v>0</v>
      </c>
      <c r="J135" s="224"/>
      <c r="K135" s="64">
        <f t="shared" ref="K135:K198" si="9">IF(J135=21%,I135/100*21,0)</f>
        <v>0</v>
      </c>
      <c r="L135" s="59">
        <f t="shared" ref="L135:L198" si="10">IF(J135=9%,I135/100*9,0)</f>
        <v>0</v>
      </c>
      <c r="M135" s="65">
        <f t="shared" ref="M135:M198" si="11">I135+K135+L135</f>
        <v>0</v>
      </c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spans="1:32" ht="15.75" x14ac:dyDescent="0.25">
      <c r="A136" s="18">
        <v>131</v>
      </c>
      <c r="B136" s="218"/>
      <c r="C136" s="219" t="str">
        <f t="shared" si="8"/>
        <v/>
      </c>
      <c r="D136" s="220"/>
      <c r="E136" s="221"/>
      <c r="F136" s="222"/>
      <c r="G136" s="222"/>
      <c r="H136" s="221"/>
      <c r="I136" s="223">
        <v>0</v>
      </c>
      <c r="J136" s="224"/>
      <c r="K136" s="64">
        <f t="shared" si="9"/>
        <v>0</v>
      </c>
      <c r="L136" s="59">
        <f t="shared" si="10"/>
        <v>0</v>
      </c>
      <c r="M136" s="65">
        <f t="shared" si="11"/>
        <v>0</v>
      </c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spans="1:32" ht="15.75" x14ac:dyDescent="0.25">
      <c r="A137" s="18">
        <v>132</v>
      </c>
      <c r="B137" s="218"/>
      <c r="C137" s="219" t="str">
        <f t="shared" si="8"/>
        <v/>
      </c>
      <c r="D137" s="220"/>
      <c r="E137" s="221"/>
      <c r="F137" s="222"/>
      <c r="G137" s="222"/>
      <c r="H137" s="221"/>
      <c r="I137" s="223">
        <v>0</v>
      </c>
      <c r="J137" s="224"/>
      <c r="K137" s="64">
        <f t="shared" si="9"/>
        <v>0</v>
      </c>
      <c r="L137" s="59">
        <f t="shared" si="10"/>
        <v>0</v>
      </c>
      <c r="M137" s="65">
        <f t="shared" si="11"/>
        <v>0</v>
      </c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spans="1:32" ht="15.75" x14ac:dyDescent="0.25">
      <c r="A138" s="18">
        <v>133</v>
      </c>
      <c r="B138" s="218"/>
      <c r="C138" s="219" t="str">
        <f t="shared" si="8"/>
        <v/>
      </c>
      <c r="D138" s="220"/>
      <c r="E138" s="221"/>
      <c r="F138" s="222"/>
      <c r="G138" s="222"/>
      <c r="H138" s="221"/>
      <c r="I138" s="223">
        <v>0</v>
      </c>
      <c r="J138" s="224"/>
      <c r="K138" s="64">
        <f t="shared" si="9"/>
        <v>0</v>
      </c>
      <c r="L138" s="59">
        <f t="shared" si="10"/>
        <v>0</v>
      </c>
      <c r="M138" s="65">
        <f t="shared" si="11"/>
        <v>0</v>
      </c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spans="1:32" ht="15.75" x14ac:dyDescent="0.25">
      <c r="A139" s="18">
        <v>134</v>
      </c>
      <c r="B139" s="218"/>
      <c r="C139" s="219" t="str">
        <f t="shared" si="8"/>
        <v/>
      </c>
      <c r="D139" s="220"/>
      <c r="E139" s="221"/>
      <c r="F139" s="222"/>
      <c r="G139" s="222"/>
      <c r="H139" s="221"/>
      <c r="I139" s="223">
        <v>0</v>
      </c>
      <c r="J139" s="224"/>
      <c r="K139" s="64">
        <f t="shared" si="9"/>
        <v>0</v>
      </c>
      <c r="L139" s="59">
        <f t="shared" si="10"/>
        <v>0</v>
      </c>
      <c r="M139" s="65">
        <f t="shared" si="11"/>
        <v>0</v>
      </c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spans="1:32" ht="15.75" x14ac:dyDescent="0.25">
      <c r="A140" s="18">
        <v>135</v>
      </c>
      <c r="B140" s="218"/>
      <c r="C140" s="219" t="str">
        <f t="shared" si="8"/>
        <v/>
      </c>
      <c r="D140" s="220"/>
      <c r="E140" s="221"/>
      <c r="F140" s="222"/>
      <c r="G140" s="222"/>
      <c r="H140" s="221"/>
      <c r="I140" s="223">
        <v>0</v>
      </c>
      <c r="J140" s="224"/>
      <c r="K140" s="64">
        <f t="shared" si="9"/>
        <v>0</v>
      </c>
      <c r="L140" s="59">
        <f t="shared" si="10"/>
        <v>0</v>
      </c>
      <c r="M140" s="65">
        <f t="shared" si="11"/>
        <v>0</v>
      </c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spans="1:32" ht="15.75" x14ac:dyDescent="0.25">
      <c r="A141" s="18">
        <v>136</v>
      </c>
      <c r="B141" s="218"/>
      <c r="C141" s="219" t="str">
        <f t="shared" si="8"/>
        <v/>
      </c>
      <c r="D141" s="220"/>
      <c r="E141" s="221"/>
      <c r="F141" s="222"/>
      <c r="G141" s="222"/>
      <c r="H141" s="221"/>
      <c r="I141" s="223">
        <v>0</v>
      </c>
      <c r="J141" s="224"/>
      <c r="K141" s="64">
        <f t="shared" si="9"/>
        <v>0</v>
      </c>
      <c r="L141" s="59">
        <f t="shared" si="10"/>
        <v>0</v>
      </c>
      <c r="M141" s="65">
        <f t="shared" si="11"/>
        <v>0</v>
      </c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2" ht="15.75" x14ac:dyDescent="0.25">
      <c r="A142" s="18">
        <v>137</v>
      </c>
      <c r="B142" s="218"/>
      <c r="C142" s="219" t="str">
        <f t="shared" si="8"/>
        <v/>
      </c>
      <c r="D142" s="220"/>
      <c r="E142" s="221"/>
      <c r="F142" s="222"/>
      <c r="G142" s="222"/>
      <c r="H142" s="221"/>
      <c r="I142" s="223">
        <v>0</v>
      </c>
      <c r="J142" s="224"/>
      <c r="K142" s="64">
        <f t="shared" si="9"/>
        <v>0</v>
      </c>
      <c r="L142" s="59">
        <f t="shared" si="10"/>
        <v>0</v>
      </c>
      <c r="M142" s="65">
        <f t="shared" si="11"/>
        <v>0</v>
      </c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2" ht="15.75" x14ac:dyDescent="0.25">
      <c r="A143" s="18">
        <v>138</v>
      </c>
      <c r="B143" s="218"/>
      <c r="C143" s="219" t="str">
        <f t="shared" si="8"/>
        <v/>
      </c>
      <c r="D143" s="220"/>
      <c r="E143" s="221"/>
      <c r="F143" s="222"/>
      <c r="G143" s="222"/>
      <c r="H143" s="221"/>
      <c r="I143" s="223">
        <v>0</v>
      </c>
      <c r="J143" s="224"/>
      <c r="K143" s="64">
        <f t="shared" si="9"/>
        <v>0</v>
      </c>
      <c r="L143" s="59">
        <f t="shared" si="10"/>
        <v>0</v>
      </c>
      <c r="M143" s="65">
        <f t="shared" si="11"/>
        <v>0</v>
      </c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2" ht="15.75" x14ac:dyDescent="0.25">
      <c r="A144" s="18">
        <v>139</v>
      </c>
      <c r="B144" s="218"/>
      <c r="C144" s="219" t="str">
        <f t="shared" si="8"/>
        <v/>
      </c>
      <c r="D144" s="220"/>
      <c r="E144" s="221"/>
      <c r="F144" s="222"/>
      <c r="G144" s="222"/>
      <c r="H144" s="221"/>
      <c r="I144" s="223">
        <v>0</v>
      </c>
      <c r="J144" s="224"/>
      <c r="K144" s="64">
        <f t="shared" si="9"/>
        <v>0</v>
      </c>
      <c r="L144" s="59">
        <f t="shared" si="10"/>
        <v>0</v>
      </c>
      <c r="M144" s="65">
        <f t="shared" si="11"/>
        <v>0</v>
      </c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2" ht="15.75" x14ac:dyDescent="0.25">
      <c r="A145" s="18">
        <v>140</v>
      </c>
      <c r="B145" s="218"/>
      <c r="C145" s="219" t="str">
        <f t="shared" si="8"/>
        <v/>
      </c>
      <c r="D145" s="220"/>
      <c r="E145" s="221"/>
      <c r="F145" s="222"/>
      <c r="G145" s="222"/>
      <c r="H145" s="221"/>
      <c r="I145" s="223">
        <v>0</v>
      </c>
      <c r="J145" s="224"/>
      <c r="K145" s="64">
        <f t="shared" si="9"/>
        <v>0</v>
      </c>
      <c r="L145" s="59">
        <f t="shared" si="10"/>
        <v>0</v>
      </c>
      <c r="M145" s="65">
        <f t="shared" si="11"/>
        <v>0</v>
      </c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spans="1:32" ht="15.75" x14ac:dyDescent="0.25">
      <c r="A146" s="18">
        <v>141</v>
      </c>
      <c r="B146" s="218"/>
      <c r="C146" s="219" t="str">
        <f t="shared" si="8"/>
        <v/>
      </c>
      <c r="D146" s="220"/>
      <c r="E146" s="221"/>
      <c r="F146" s="222"/>
      <c r="G146" s="222"/>
      <c r="H146" s="221"/>
      <c r="I146" s="223">
        <v>0</v>
      </c>
      <c r="J146" s="224"/>
      <c r="K146" s="64">
        <f t="shared" si="9"/>
        <v>0</v>
      </c>
      <c r="L146" s="59">
        <f t="shared" si="10"/>
        <v>0</v>
      </c>
      <c r="M146" s="65">
        <f t="shared" si="11"/>
        <v>0</v>
      </c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spans="1:32" ht="15.75" x14ac:dyDescent="0.25">
      <c r="A147" s="18">
        <v>142</v>
      </c>
      <c r="B147" s="218"/>
      <c r="C147" s="219" t="str">
        <f t="shared" si="8"/>
        <v/>
      </c>
      <c r="D147" s="220"/>
      <c r="E147" s="221"/>
      <c r="F147" s="222"/>
      <c r="G147" s="222"/>
      <c r="H147" s="221"/>
      <c r="I147" s="223">
        <v>0</v>
      </c>
      <c r="J147" s="224"/>
      <c r="K147" s="64">
        <f t="shared" si="9"/>
        <v>0</v>
      </c>
      <c r="L147" s="59">
        <f t="shared" si="10"/>
        <v>0</v>
      </c>
      <c r="M147" s="65">
        <f t="shared" si="11"/>
        <v>0</v>
      </c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2" ht="15.75" x14ac:dyDescent="0.25">
      <c r="A148" s="18">
        <v>143</v>
      </c>
      <c r="B148" s="218"/>
      <c r="C148" s="219" t="str">
        <f t="shared" si="8"/>
        <v/>
      </c>
      <c r="D148" s="220"/>
      <c r="E148" s="221"/>
      <c r="F148" s="222"/>
      <c r="G148" s="222"/>
      <c r="H148" s="221"/>
      <c r="I148" s="223">
        <v>0</v>
      </c>
      <c r="J148" s="224"/>
      <c r="K148" s="64">
        <f t="shared" si="9"/>
        <v>0</v>
      </c>
      <c r="L148" s="59">
        <f t="shared" si="10"/>
        <v>0</v>
      </c>
      <c r="M148" s="65">
        <f t="shared" si="11"/>
        <v>0</v>
      </c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spans="1:32" ht="15.75" x14ac:dyDescent="0.25">
      <c r="A149" s="18">
        <v>144</v>
      </c>
      <c r="B149" s="218"/>
      <c r="C149" s="219" t="str">
        <f t="shared" si="8"/>
        <v/>
      </c>
      <c r="D149" s="220"/>
      <c r="E149" s="221"/>
      <c r="F149" s="222"/>
      <c r="G149" s="222"/>
      <c r="H149" s="221"/>
      <c r="I149" s="223">
        <v>0</v>
      </c>
      <c r="J149" s="224"/>
      <c r="K149" s="64">
        <f t="shared" si="9"/>
        <v>0</v>
      </c>
      <c r="L149" s="59">
        <f t="shared" si="10"/>
        <v>0</v>
      </c>
      <c r="M149" s="65">
        <f t="shared" si="11"/>
        <v>0</v>
      </c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spans="1:32" ht="15.75" x14ac:dyDescent="0.25">
      <c r="A150" s="18">
        <v>145</v>
      </c>
      <c r="B150" s="218"/>
      <c r="C150" s="219" t="str">
        <f t="shared" si="8"/>
        <v/>
      </c>
      <c r="D150" s="220"/>
      <c r="E150" s="221"/>
      <c r="F150" s="222"/>
      <c r="G150" s="222"/>
      <c r="H150" s="221"/>
      <c r="I150" s="223">
        <v>0</v>
      </c>
      <c r="J150" s="224"/>
      <c r="K150" s="64">
        <f t="shared" si="9"/>
        <v>0</v>
      </c>
      <c r="L150" s="59">
        <f t="shared" si="10"/>
        <v>0</v>
      </c>
      <c r="M150" s="65">
        <f t="shared" si="11"/>
        <v>0</v>
      </c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spans="1:32" ht="15.75" x14ac:dyDescent="0.25">
      <c r="A151" s="18">
        <v>146</v>
      </c>
      <c r="B151" s="218"/>
      <c r="C151" s="219" t="str">
        <f t="shared" si="8"/>
        <v/>
      </c>
      <c r="D151" s="220"/>
      <c r="E151" s="221"/>
      <c r="F151" s="222"/>
      <c r="G151" s="222"/>
      <c r="H151" s="221"/>
      <c r="I151" s="223">
        <v>0</v>
      </c>
      <c r="J151" s="224"/>
      <c r="K151" s="64">
        <f t="shared" si="9"/>
        <v>0</v>
      </c>
      <c r="L151" s="59">
        <f t="shared" si="10"/>
        <v>0</v>
      </c>
      <c r="M151" s="65">
        <f t="shared" si="11"/>
        <v>0</v>
      </c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spans="1:32" ht="15.75" x14ac:dyDescent="0.25">
      <c r="A152" s="18">
        <v>147</v>
      </c>
      <c r="B152" s="218"/>
      <c r="C152" s="219" t="str">
        <f t="shared" si="8"/>
        <v/>
      </c>
      <c r="D152" s="220"/>
      <c r="E152" s="221"/>
      <c r="F152" s="222"/>
      <c r="G152" s="222"/>
      <c r="H152" s="221"/>
      <c r="I152" s="223">
        <v>0</v>
      </c>
      <c r="J152" s="224"/>
      <c r="K152" s="64">
        <f t="shared" si="9"/>
        <v>0</v>
      </c>
      <c r="L152" s="59">
        <f t="shared" si="10"/>
        <v>0</v>
      </c>
      <c r="M152" s="65">
        <f t="shared" si="11"/>
        <v>0</v>
      </c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spans="1:32" ht="15.75" x14ac:dyDescent="0.25">
      <c r="A153" s="18">
        <v>148</v>
      </c>
      <c r="B153" s="218"/>
      <c r="C153" s="219" t="str">
        <f t="shared" si="8"/>
        <v/>
      </c>
      <c r="D153" s="220"/>
      <c r="E153" s="221"/>
      <c r="F153" s="222"/>
      <c r="G153" s="222"/>
      <c r="H153" s="221"/>
      <c r="I153" s="223">
        <v>0</v>
      </c>
      <c r="J153" s="224"/>
      <c r="K153" s="64">
        <f t="shared" si="9"/>
        <v>0</v>
      </c>
      <c r="L153" s="59">
        <f t="shared" si="10"/>
        <v>0</v>
      </c>
      <c r="M153" s="65">
        <f t="shared" si="11"/>
        <v>0</v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spans="1:32" ht="15.75" x14ac:dyDescent="0.25">
      <c r="A154" s="18">
        <v>149</v>
      </c>
      <c r="B154" s="218"/>
      <c r="C154" s="219" t="str">
        <f t="shared" si="8"/>
        <v/>
      </c>
      <c r="D154" s="220"/>
      <c r="E154" s="221"/>
      <c r="F154" s="222"/>
      <c r="G154" s="222"/>
      <c r="H154" s="221"/>
      <c r="I154" s="223">
        <v>0</v>
      </c>
      <c r="J154" s="224"/>
      <c r="K154" s="64">
        <f t="shared" si="9"/>
        <v>0</v>
      </c>
      <c r="L154" s="59">
        <f t="shared" si="10"/>
        <v>0</v>
      </c>
      <c r="M154" s="65">
        <f t="shared" si="11"/>
        <v>0</v>
      </c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spans="1:32" ht="15.75" x14ac:dyDescent="0.25">
      <c r="A155" s="18">
        <v>150</v>
      </c>
      <c r="B155" s="218"/>
      <c r="C155" s="219" t="str">
        <f t="shared" si="8"/>
        <v/>
      </c>
      <c r="D155" s="220"/>
      <c r="E155" s="221"/>
      <c r="F155" s="222"/>
      <c r="G155" s="222"/>
      <c r="H155" s="221"/>
      <c r="I155" s="223">
        <v>0</v>
      </c>
      <c r="J155" s="224"/>
      <c r="K155" s="64">
        <f t="shared" si="9"/>
        <v>0</v>
      </c>
      <c r="L155" s="59">
        <f t="shared" si="10"/>
        <v>0</v>
      </c>
      <c r="M155" s="65">
        <f t="shared" si="11"/>
        <v>0</v>
      </c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spans="1:32" ht="15.75" x14ac:dyDescent="0.25">
      <c r="A156" s="18">
        <v>151</v>
      </c>
      <c r="B156" s="218"/>
      <c r="C156" s="219" t="str">
        <f t="shared" si="8"/>
        <v/>
      </c>
      <c r="D156" s="220"/>
      <c r="E156" s="221"/>
      <c r="F156" s="222"/>
      <c r="G156" s="222"/>
      <c r="H156" s="221"/>
      <c r="I156" s="223">
        <v>0</v>
      </c>
      <c r="J156" s="224"/>
      <c r="K156" s="64">
        <f t="shared" si="9"/>
        <v>0</v>
      </c>
      <c r="L156" s="59">
        <f t="shared" si="10"/>
        <v>0</v>
      </c>
      <c r="M156" s="65">
        <f t="shared" si="11"/>
        <v>0</v>
      </c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2" ht="15.75" x14ac:dyDescent="0.25">
      <c r="A157" s="18">
        <v>152</v>
      </c>
      <c r="B157" s="218"/>
      <c r="C157" s="219" t="str">
        <f t="shared" si="8"/>
        <v/>
      </c>
      <c r="D157" s="220"/>
      <c r="E157" s="221"/>
      <c r="F157" s="222"/>
      <c r="G157" s="222"/>
      <c r="H157" s="221"/>
      <c r="I157" s="223">
        <v>0</v>
      </c>
      <c r="J157" s="224"/>
      <c r="K157" s="64">
        <f t="shared" si="9"/>
        <v>0</v>
      </c>
      <c r="L157" s="59">
        <f t="shared" si="10"/>
        <v>0</v>
      </c>
      <c r="M157" s="65">
        <f t="shared" si="11"/>
        <v>0</v>
      </c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spans="1:32" ht="15.75" x14ac:dyDescent="0.25">
      <c r="A158" s="18">
        <v>153</v>
      </c>
      <c r="B158" s="218"/>
      <c r="C158" s="219" t="str">
        <f t="shared" si="8"/>
        <v/>
      </c>
      <c r="D158" s="220"/>
      <c r="E158" s="221"/>
      <c r="F158" s="222"/>
      <c r="G158" s="222"/>
      <c r="H158" s="221"/>
      <c r="I158" s="223">
        <v>0</v>
      </c>
      <c r="J158" s="224"/>
      <c r="K158" s="64">
        <f t="shared" si="9"/>
        <v>0</v>
      </c>
      <c r="L158" s="59">
        <f t="shared" si="10"/>
        <v>0</v>
      </c>
      <c r="M158" s="65">
        <f t="shared" si="11"/>
        <v>0</v>
      </c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spans="1:32" ht="15.75" x14ac:dyDescent="0.25">
      <c r="A159" s="18">
        <v>154</v>
      </c>
      <c r="B159" s="218"/>
      <c r="C159" s="219" t="str">
        <f t="shared" si="8"/>
        <v/>
      </c>
      <c r="D159" s="220"/>
      <c r="E159" s="221"/>
      <c r="F159" s="222"/>
      <c r="G159" s="222"/>
      <c r="H159" s="221"/>
      <c r="I159" s="223">
        <v>0</v>
      </c>
      <c r="J159" s="224"/>
      <c r="K159" s="64">
        <f t="shared" si="9"/>
        <v>0</v>
      </c>
      <c r="L159" s="59">
        <f t="shared" si="10"/>
        <v>0</v>
      </c>
      <c r="M159" s="65">
        <f t="shared" si="11"/>
        <v>0</v>
      </c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 ht="15.75" x14ac:dyDescent="0.25">
      <c r="A160" s="18">
        <v>155</v>
      </c>
      <c r="B160" s="218"/>
      <c r="C160" s="219" t="str">
        <f t="shared" si="8"/>
        <v/>
      </c>
      <c r="D160" s="220"/>
      <c r="E160" s="221"/>
      <c r="F160" s="222"/>
      <c r="G160" s="222"/>
      <c r="H160" s="221"/>
      <c r="I160" s="223">
        <v>0</v>
      </c>
      <c r="J160" s="224"/>
      <c r="K160" s="64">
        <f t="shared" si="9"/>
        <v>0</v>
      </c>
      <c r="L160" s="59">
        <f t="shared" si="10"/>
        <v>0</v>
      </c>
      <c r="M160" s="65">
        <f t="shared" si="11"/>
        <v>0</v>
      </c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spans="1:32" ht="15.75" x14ac:dyDescent="0.25">
      <c r="A161" s="18">
        <v>156</v>
      </c>
      <c r="B161" s="218"/>
      <c r="C161" s="219" t="str">
        <f t="shared" si="8"/>
        <v/>
      </c>
      <c r="D161" s="220"/>
      <c r="E161" s="221"/>
      <c r="F161" s="222"/>
      <c r="G161" s="222"/>
      <c r="H161" s="221"/>
      <c r="I161" s="223">
        <v>0</v>
      </c>
      <c r="J161" s="224"/>
      <c r="K161" s="64">
        <f t="shared" si="9"/>
        <v>0</v>
      </c>
      <c r="L161" s="59">
        <f t="shared" si="10"/>
        <v>0</v>
      </c>
      <c r="M161" s="65">
        <f t="shared" si="11"/>
        <v>0</v>
      </c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spans="1:32" ht="15.75" x14ac:dyDescent="0.25">
      <c r="A162" s="18">
        <v>157</v>
      </c>
      <c r="B162" s="218"/>
      <c r="C162" s="219" t="str">
        <f t="shared" si="8"/>
        <v/>
      </c>
      <c r="D162" s="220"/>
      <c r="E162" s="221"/>
      <c r="F162" s="222"/>
      <c r="G162" s="222"/>
      <c r="H162" s="221"/>
      <c r="I162" s="223">
        <v>0</v>
      </c>
      <c r="J162" s="224"/>
      <c r="K162" s="64">
        <f t="shared" si="9"/>
        <v>0</v>
      </c>
      <c r="L162" s="59">
        <f t="shared" si="10"/>
        <v>0</v>
      </c>
      <c r="M162" s="65">
        <f t="shared" si="11"/>
        <v>0</v>
      </c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spans="1:32" ht="15.75" x14ac:dyDescent="0.25">
      <c r="A163" s="18">
        <v>158</v>
      </c>
      <c r="B163" s="218"/>
      <c r="C163" s="219" t="str">
        <f t="shared" si="8"/>
        <v/>
      </c>
      <c r="D163" s="220"/>
      <c r="E163" s="221"/>
      <c r="F163" s="222"/>
      <c r="G163" s="222"/>
      <c r="H163" s="221"/>
      <c r="I163" s="223">
        <v>0</v>
      </c>
      <c r="J163" s="224"/>
      <c r="K163" s="64">
        <f t="shared" si="9"/>
        <v>0</v>
      </c>
      <c r="L163" s="59">
        <f t="shared" si="10"/>
        <v>0</v>
      </c>
      <c r="M163" s="65">
        <f t="shared" si="11"/>
        <v>0</v>
      </c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spans="1:32" ht="15.75" x14ac:dyDescent="0.25">
      <c r="A164" s="18">
        <v>159</v>
      </c>
      <c r="B164" s="218"/>
      <c r="C164" s="219" t="str">
        <f t="shared" si="8"/>
        <v/>
      </c>
      <c r="D164" s="220"/>
      <c r="E164" s="221"/>
      <c r="F164" s="222"/>
      <c r="G164" s="222"/>
      <c r="H164" s="221"/>
      <c r="I164" s="223">
        <v>0</v>
      </c>
      <c r="J164" s="224"/>
      <c r="K164" s="64">
        <f t="shared" si="9"/>
        <v>0</v>
      </c>
      <c r="L164" s="59">
        <f t="shared" si="10"/>
        <v>0</v>
      </c>
      <c r="M164" s="65">
        <f t="shared" si="11"/>
        <v>0</v>
      </c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spans="1:32" ht="15.75" x14ac:dyDescent="0.25">
      <c r="A165" s="18">
        <v>160</v>
      </c>
      <c r="B165" s="218"/>
      <c r="C165" s="219" t="str">
        <f t="shared" si="8"/>
        <v/>
      </c>
      <c r="D165" s="220"/>
      <c r="E165" s="221"/>
      <c r="F165" s="222"/>
      <c r="G165" s="222"/>
      <c r="H165" s="221"/>
      <c r="I165" s="223">
        <v>0</v>
      </c>
      <c r="J165" s="224"/>
      <c r="K165" s="64">
        <f t="shared" si="9"/>
        <v>0</v>
      </c>
      <c r="L165" s="59">
        <f t="shared" si="10"/>
        <v>0</v>
      </c>
      <c r="M165" s="65">
        <f t="shared" si="11"/>
        <v>0</v>
      </c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1:32" ht="15.75" x14ac:dyDescent="0.25">
      <c r="A166" s="18">
        <v>161</v>
      </c>
      <c r="B166" s="218"/>
      <c r="C166" s="219" t="str">
        <f t="shared" si="8"/>
        <v/>
      </c>
      <c r="D166" s="220"/>
      <c r="E166" s="221"/>
      <c r="F166" s="222"/>
      <c r="G166" s="222"/>
      <c r="H166" s="221"/>
      <c r="I166" s="223">
        <v>0</v>
      </c>
      <c r="J166" s="224"/>
      <c r="K166" s="64">
        <f t="shared" si="9"/>
        <v>0</v>
      </c>
      <c r="L166" s="59">
        <f t="shared" si="10"/>
        <v>0</v>
      </c>
      <c r="M166" s="65">
        <f t="shared" si="11"/>
        <v>0</v>
      </c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1:32" ht="15.75" x14ac:dyDescent="0.25">
      <c r="A167" s="18">
        <v>162</v>
      </c>
      <c r="B167" s="218"/>
      <c r="C167" s="219" t="str">
        <f t="shared" si="8"/>
        <v/>
      </c>
      <c r="D167" s="220"/>
      <c r="E167" s="221"/>
      <c r="F167" s="222"/>
      <c r="G167" s="222"/>
      <c r="H167" s="221"/>
      <c r="I167" s="223">
        <v>0</v>
      </c>
      <c r="J167" s="224"/>
      <c r="K167" s="64">
        <f t="shared" si="9"/>
        <v>0</v>
      </c>
      <c r="L167" s="59">
        <f t="shared" si="10"/>
        <v>0</v>
      </c>
      <c r="M167" s="65">
        <f t="shared" si="11"/>
        <v>0</v>
      </c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1:32" ht="15.75" x14ac:dyDescent="0.25">
      <c r="A168" s="18">
        <v>163</v>
      </c>
      <c r="B168" s="218"/>
      <c r="C168" s="219" t="str">
        <f t="shared" si="8"/>
        <v/>
      </c>
      <c r="D168" s="220"/>
      <c r="E168" s="221"/>
      <c r="F168" s="222"/>
      <c r="G168" s="222"/>
      <c r="H168" s="221"/>
      <c r="I168" s="223">
        <v>0</v>
      </c>
      <c r="J168" s="224"/>
      <c r="K168" s="64">
        <f t="shared" si="9"/>
        <v>0</v>
      </c>
      <c r="L168" s="59">
        <f t="shared" si="10"/>
        <v>0</v>
      </c>
      <c r="M168" s="65">
        <f t="shared" si="11"/>
        <v>0</v>
      </c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1:32" ht="15.75" x14ac:dyDescent="0.25">
      <c r="A169" s="18">
        <v>164</v>
      </c>
      <c r="B169" s="218"/>
      <c r="C169" s="219" t="str">
        <f t="shared" si="8"/>
        <v/>
      </c>
      <c r="D169" s="220"/>
      <c r="E169" s="221"/>
      <c r="F169" s="222"/>
      <c r="G169" s="222"/>
      <c r="H169" s="221"/>
      <c r="I169" s="223">
        <v>0</v>
      </c>
      <c r="J169" s="224"/>
      <c r="K169" s="64">
        <f t="shared" si="9"/>
        <v>0</v>
      </c>
      <c r="L169" s="59">
        <f t="shared" si="10"/>
        <v>0</v>
      </c>
      <c r="M169" s="65">
        <f t="shared" si="11"/>
        <v>0</v>
      </c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1:32" ht="15.75" x14ac:dyDescent="0.25">
      <c r="A170" s="18">
        <v>165</v>
      </c>
      <c r="B170" s="218"/>
      <c r="C170" s="219" t="str">
        <f t="shared" si="8"/>
        <v/>
      </c>
      <c r="D170" s="220"/>
      <c r="E170" s="221"/>
      <c r="F170" s="222"/>
      <c r="G170" s="222"/>
      <c r="H170" s="221"/>
      <c r="I170" s="223">
        <v>0</v>
      </c>
      <c r="J170" s="224"/>
      <c r="K170" s="64">
        <f t="shared" si="9"/>
        <v>0</v>
      </c>
      <c r="L170" s="59">
        <f t="shared" si="10"/>
        <v>0</v>
      </c>
      <c r="M170" s="65">
        <f t="shared" si="11"/>
        <v>0</v>
      </c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1:32" ht="15.75" x14ac:dyDescent="0.25">
      <c r="A171" s="18">
        <v>166</v>
      </c>
      <c r="B171" s="218"/>
      <c r="C171" s="219" t="str">
        <f t="shared" si="8"/>
        <v/>
      </c>
      <c r="D171" s="220"/>
      <c r="E171" s="221"/>
      <c r="F171" s="222"/>
      <c r="G171" s="222"/>
      <c r="H171" s="221"/>
      <c r="I171" s="223">
        <v>0</v>
      </c>
      <c r="J171" s="224"/>
      <c r="K171" s="64">
        <f t="shared" si="9"/>
        <v>0</v>
      </c>
      <c r="L171" s="59">
        <f t="shared" si="10"/>
        <v>0</v>
      </c>
      <c r="M171" s="65">
        <f t="shared" si="11"/>
        <v>0</v>
      </c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2" ht="15.75" x14ac:dyDescent="0.25">
      <c r="A172" s="18">
        <v>167</v>
      </c>
      <c r="B172" s="218"/>
      <c r="C172" s="219" t="str">
        <f t="shared" si="8"/>
        <v/>
      </c>
      <c r="D172" s="220"/>
      <c r="E172" s="221"/>
      <c r="F172" s="222"/>
      <c r="G172" s="222"/>
      <c r="H172" s="221"/>
      <c r="I172" s="223">
        <v>0</v>
      </c>
      <c r="J172" s="224"/>
      <c r="K172" s="64">
        <f t="shared" si="9"/>
        <v>0</v>
      </c>
      <c r="L172" s="59">
        <f t="shared" si="10"/>
        <v>0</v>
      </c>
      <c r="M172" s="65">
        <f t="shared" si="11"/>
        <v>0</v>
      </c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2" ht="15.75" x14ac:dyDescent="0.25">
      <c r="A173" s="18">
        <v>168</v>
      </c>
      <c r="B173" s="218"/>
      <c r="C173" s="219" t="str">
        <f t="shared" si="8"/>
        <v/>
      </c>
      <c r="D173" s="220"/>
      <c r="E173" s="221"/>
      <c r="F173" s="222"/>
      <c r="G173" s="222"/>
      <c r="H173" s="221"/>
      <c r="I173" s="223">
        <v>0</v>
      </c>
      <c r="J173" s="224"/>
      <c r="K173" s="64">
        <f t="shared" si="9"/>
        <v>0</v>
      </c>
      <c r="L173" s="59">
        <f t="shared" si="10"/>
        <v>0</v>
      </c>
      <c r="M173" s="65">
        <f t="shared" si="11"/>
        <v>0</v>
      </c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1:32" ht="15.75" x14ac:dyDescent="0.25">
      <c r="A174" s="18">
        <v>169</v>
      </c>
      <c r="B174" s="218"/>
      <c r="C174" s="219" t="str">
        <f t="shared" si="8"/>
        <v/>
      </c>
      <c r="D174" s="220"/>
      <c r="E174" s="221"/>
      <c r="F174" s="222"/>
      <c r="G174" s="222"/>
      <c r="H174" s="221"/>
      <c r="I174" s="223">
        <v>0</v>
      </c>
      <c r="J174" s="224"/>
      <c r="K174" s="64">
        <f t="shared" si="9"/>
        <v>0</v>
      </c>
      <c r="L174" s="59">
        <f t="shared" si="10"/>
        <v>0</v>
      </c>
      <c r="M174" s="65">
        <f t="shared" si="11"/>
        <v>0</v>
      </c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1:32" ht="15.75" x14ac:dyDescent="0.25">
      <c r="A175" s="18">
        <v>170</v>
      </c>
      <c r="B175" s="218"/>
      <c r="C175" s="219" t="str">
        <f t="shared" si="8"/>
        <v/>
      </c>
      <c r="D175" s="220"/>
      <c r="E175" s="221"/>
      <c r="F175" s="222"/>
      <c r="G175" s="222"/>
      <c r="H175" s="221"/>
      <c r="I175" s="223">
        <v>0</v>
      </c>
      <c r="J175" s="224"/>
      <c r="K175" s="64">
        <f t="shared" si="9"/>
        <v>0</v>
      </c>
      <c r="L175" s="59">
        <f t="shared" si="10"/>
        <v>0</v>
      </c>
      <c r="M175" s="65">
        <f t="shared" si="11"/>
        <v>0</v>
      </c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1:32" ht="15.75" x14ac:dyDescent="0.25">
      <c r="A176" s="18">
        <v>171</v>
      </c>
      <c r="B176" s="218"/>
      <c r="C176" s="219" t="str">
        <f t="shared" si="8"/>
        <v/>
      </c>
      <c r="D176" s="220"/>
      <c r="E176" s="221"/>
      <c r="F176" s="222"/>
      <c r="G176" s="222"/>
      <c r="H176" s="221"/>
      <c r="I176" s="223">
        <v>0</v>
      </c>
      <c r="J176" s="224"/>
      <c r="K176" s="64">
        <f t="shared" si="9"/>
        <v>0</v>
      </c>
      <c r="L176" s="59">
        <f t="shared" si="10"/>
        <v>0</v>
      </c>
      <c r="M176" s="65">
        <f t="shared" si="11"/>
        <v>0</v>
      </c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1:32" ht="15.75" x14ac:dyDescent="0.25">
      <c r="A177" s="18">
        <v>172</v>
      </c>
      <c r="B177" s="218"/>
      <c r="C177" s="219" t="str">
        <f t="shared" si="8"/>
        <v/>
      </c>
      <c r="D177" s="220"/>
      <c r="E177" s="221"/>
      <c r="F177" s="222"/>
      <c r="G177" s="222"/>
      <c r="H177" s="221"/>
      <c r="I177" s="223">
        <v>0</v>
      </c>
      <c r="J177" s="224"/>
      <c r="K177" s="64">
        <f t="shared" si="9"/>
        <v>0</v>
      </c>
      <c r="L177" s="59">
        <f t="shared" si="10"/>
        <v>0</v>
      </c>
      <c r="M177" s="65">
        <f t="shared" si="11"/>
        <v>0</v>
      </c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1:32" ht="15.75" x14ac:dyDescent="0.25">
      <c r="A178" s="18">
        <v>173</v>
      </c>
      <c r="B178" s="218"/>
      <c r="C178" s="219" t="str">
        <f t="shared" si="8"/>
        <v/>
      </c>
      <c r="D178" s="220"/>
      <c r="E178" s="221"/>
      <c r="F178" s="222"/>
      <c r="G178" s="222"/>
      <c r="H178" s="221"/>
      <c r="I178" s="223">
        <v>0</v>
      </c>
      <c r="J178" s="224"/>
      <c r="K178" s="64">
        <f t="shared" si="9"/>
        <v>0</v>
      </c>
      <c r="L178" s="59">
        <f t="shared" si="10"/>
        <v>0</v>
      </c>
      <c r="M178" s="65">
        <f t="shared" si="11"/>
        <v>0</v>
      </c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1:32" ht="15.75" x14ac:dyDescent="0.25">
      <c r="A179" s="18">
        <v>174</v>
      </c>
      <c r="B179" s="218"/>
      <c r="C179" s="219" t="str">
        <f t="shared" si="8"/>
        <v/>
      </c>
      <c r="D179" s="220"/>
      <c r="E179" s="221"/>
      <c r="F179" s="222"/>
      <c r="G179" s="222"/>
      <c r="H179" s="221"/>
      <c r="I179" s="223">
        <v>0</v>
      </c>
      <c r="J179" s="224"/>
      <c r="K179" s="64">
        <f t="shared" si="9"/>
        <v>0</v>
      </c>
      <c r="L179" s="59">
        <f t="shared" si="10"/>
        <v>0</v>
      </c>
      <c r="M179" s="65">
        <f t="shared" si="11"/>
        <v>0</v>
      </c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1:32" ht="15.75" x14ac:dyDescent="0.25">
      <c r="A180" s="18">
        <v>175</v>
      </c>
      <c r="B180" s="218"/>
      <c r="C180" s="219" t="str">
        <f t="shared" si="8"/>
        <v/>
      </c>
      <c r="D180" s="220"/>
      <c r="E180" s="221"/>
      <c r="F180" s="222"/>
      <c r="G180" s="222"/>
      <c r="H180" s="221"/>
      <c r="I180" s="223">
        <v>0</v>
      </c>
      <c r="J180" s="224"/>
      <c r="K180" s="64">
        <f t="shared" si="9"/>
        <v>0</v>
      </c>
      <c r="L180" s="59">
        <f t="shared" si="10"/>
        <v>0</v>
      </c>
      <c r="M180" s="65">
        <f t="shared" si="11"/>
        <v>0</v>
      </c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1:32" ht="15.75" x14ac:dyDescent="0.25">
      <c r="A181" s="18">
        <v>176</v>
      </c>
      <c r="B181" s="218"/>
      <c r="C181" s="219" t="str">
        <f t="shared" si="8"/>
        <v/>
      </c>
      <c r="D181" s="220"/>
      <c r="E181" s="221"/>
      <c r="F181" s="222"/>
      <c r="G181" s="222"/>
      <c r="H181" s="221"/>
      <c r="I181" s="223">
        <v>0</v>
      </c>
      <c r="J181" s="224"/>
      <c r="K181" s="64">
        <f t="shared" si="9"/>
        <v>0</v>
      </c>
      <c r="L181" s="59">
        <f t="shared" si="10"/>
        <v>0</v>
      </c>
      <c r="M181" s="65">
        <f t="shared" si="11"/>
        <v>0</v>
      </c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1:32" ht="15.75" x14ac:dyDescent="0.25">
      <c r="A182" s="18">
        <v>177</v>
      </c>
      <c r="B182" s="218"/>
      <c r="C182" s="219" t="str">
        <f t="shared" si="8"/>
        <v/>
      </c>
      <c r="D182" s="220"/>
      <c r="E182" s="221"/>
      <c r="F182" s="222"/>
      <c r="G182" s="222"/>
      <c r="H182" s="221"/>
      <c r="I182" s="223">
        <v>0</v>
      </c>
      <c r="J182" s="224"/>
      <c r="K182" s="64">
        <f t="shared" si="9"/>
        <v>0</v>
      </c>
      <c r="L182" s="59">
        <f t="shared" si="10"/>
        <v>0</v>
      </c>
      <c r="M182" s="65">
        <f t="shared" si="11"/>
        <v>0</v>
      </c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1:32" ht="15.75" x14ac:dyDescent="0.25">
      <c r="A183" s="18">
        <v>178</v>
      </c>
      <c r="B183" s="218"/>
      <c r="C183" s="219" t="str">
        <f t="shared" si="8"/>
        <v/>
      </c>
      <c r="D183" s="220"/>
      <c r="E183" s="221"/>
      <c r="F183" s="222"/>
      <c r="G183" s="222"/>
      <c r="H183" s="221"/>
      <c r="I183" s="223">
        <v>0</v>
      </c>
      <c r="J183" s="224"/>
      <c r="K183" s="64">
        <f t="shared" si="9"/>
        <v>0</v>
      </c>
      <c r="L183" s="59">
        <f t="shared" si="10"/>
        <v>0</v>
      </c>
      <c r="M183" s="65">
        <f t="shared" si="11"/>
        <v>0</v>
      </c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1:32" ht="15.75" x14ac:dyDescent="0.25">
      <c r="A184" s="18">
        <v>179</v>
      </c>
      <c r="B184" s="218"/>
      <c r="C184" s="219" t="str">
        <f t="shared" si="8"/>
        <v/>
      </c>
      <c r="D184" s="220"/>
      <c r="E184" s="221"/>
      <c r="F184" s="222"/>
      <c r="G184" s="222"/>
      <c r="H184" s="221"/>
      <c r="I184" s="223">
        <v>0</v>
      </c>
      <c r="J184" s="224"/>
      <c r="K184" s="64">
        <f t="shared" si="9"/>
        <v>0</v>
      </c>
      <c r="L184" s="59">
        <f t="shared" si="10"/>
        <v>0</v>
      </c>
      <c r="M184" s="65">
        <f t="shared" si="11"/>
        <v>0</v>
      </c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1:32" ht="15.75" x14ac:dyDescent="0.25">
      <c r="A185" s="18">
        <v>180</v>
      </c>
      <c r="B185" s="218"/>
      <c r="C185" s="219" t="str">
        <f t="shared" si="8"/>
        <v/>
      </c>
      <c r="D185" s="220"/>
      <c r="E185" s="221"/>
      <c r="F185" s="222"/>
      <c r="G185" s="222"/>
      <c r="H185" s="221"/>
      <c r="I185" s="223">
        <v>0</v>
      </c>
      <c r="J185" s="224"/>
      <c r="K185" s="64">
        <f t="shared" si="9"/>
        <v>0</v>
      </c>
      <c r="L185" s="59">
        <f t="shared" si="10"/>
        <v>0</v>
      </c>
      <c r="M185" s="65">
        <f t="shared" si="11"/>
        <v>0</v>
      </c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1:32" ht="15.75" x14ac:dyDescent="0.25">
      <c r="A186" s="18">
        <v>181</v>
      </c>
      <c r="B186" s="218"/>
      <c r="C186" s="219" t="str">
        <f t="shared" si="8"/>
        <v/>
      </c>
      <c r="D186" s="220"/>
      <c r="E186" s="221"/>
      <c r="F186" s="222"/>
      <c r="G186" s="222"/>
      <c r="H186" s="221"/>
      <c r="I186" s="223">
        <v>0</v>
      </c>
      <c r="J186" s="224"/>
      <c r="K186" s="64">
        <f t="shared" si="9"/>
        <v>0</v>
      </c>
      <c r="L186" s="59">
        <f t="shared" si="10"/>
        <v>0</v>
      </c>
      <c r="M186" s="65">
        <f t="shared" si="11"/>
        <v>0</v>
      </c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1:32" ht="15.75" x14ac:dyDescent="0.25">
      <c r="A187" s="18">
        <v>182</v>
      </c>
      <c r="B187" s="218"/>
      <c r="C187" s="219" t="str">
        <f t="shared" si="8"/>
        <v/>
      </c>
      <c r="D187" s="220"/>
      <c r="E187" s="221"/>
      <c r="F187" s="222"/>
      <c r="G187" s="222"/>
      <c r="H187" s="221"/>
      <c r="I187" s="223">
        <v>0</v>
      </c>
      <c r="J187" s="224"/>
      <c r="K187" s="64">
        <f t="shared" si="9"/>
        <v>0</v>
      </c>
      <c r="L187" s="59">
        <f t="shared" si="10"/>
        <v>0</v>
      </c>
      <c r="M187" s="65">
        <f t="shared" si="11"/>
        <v>0</v>
      </c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1:32" ht="15.75" x14ac:dyDescent="0.25">
      <c r="A188" s="18">
        <v>183</v>
      </c>
      <c r="B188" s="218"/>
      <c r="C188" s="219" t="str">
        <f t="shared" si="8"/>
        <v/>
      </c>
      <c r="D188" s="220"/>
      <c r="E188" s="221"/>
      <c r="F188" s="222"/>
      <c r="G188" s="222"/>
      <c r="H188" s="221"/>
      <c r="I188" s="223">
        <v>0</v>
      </c>
      <c r="J188" s="224"/>
      <c r="K188" s="64">
        <f t="shared" si="9"/>
        <v>0</v>
      </c>
      <c r="L188" s="59">
        <f t="shared" si="10"/>
        <v>0</v>
      </c>
      <c r="M188" s="65">
        <f t="shared" si="11"/>
        <v>0</v>
      </c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1:32" ht="15.75" x14ac:dyDescent="0.25">
      <c r="A189" s="18">
        <v>184</v>
      </c>
      <c r="B189" s="218"/>
      <c r="C189" s="219" t="str">
        <f t="shared" si="8"/>
        <v/>
      </c>
      <c r="D189" s="220"/>
      <c r="E189" s="221"/>
      <c r="F189" s="222"/>
      <c r="G189" s="222"/>
      <c r="H189" s="221"/>
      <c r="I189" s="223">
        <v>0</v>
      </c>
      <c r="J189" s="224"/>
      <c r="K189" s="64">
        <f t="shared" si="9"/>
        <v>0</v>
      </c>
      <c r="L189" s="59">
        <f t="shared" si="10"/>
        <v>0</v>
      </c>
      <c r="M189" s="65">
        <f t="shared" si="11"/>
        <v>0</v>
      </c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1:32" ht="15.75" x14ac:dyDescent="0.25">
      <c r="A190" s="18">
        <v>185</v>
      </c>
      <c r="B190" s="218"/>
      <c r="C190" s="219" t="str">
        <f t="shared" si="8"/>
        <v/>
      </c>
      <c r="D190" s="220"/>
      <c r="E190" s="221"/>
      <c r="F190" s="222"/>
      <c r="G190" s="222"/>
      <c r="H190" s="221"/>
      <c r="I190" s="223">
        <v>0</v>
      </c>
      <c r="J190" s="224"/>
      <c r="K190" s="64">
        <f t="shared" si="9"/>
        <v>0</v>
      </c>
      <c r="L190" s="59">
        <f t="shared" si="10"/>
        <v>0</v>
      </c>
      <c r="M190" s="65">
        <f t="shared" si="11"/>
        <v>0</v>
      </c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1:32" ht="15.75" x14ac:dyDescent="0.25">
      <c r="A191" s="18">
        <v>186</v>
      </c>
      <c r="B191" s="218"/>
      <c r="C191" s="219" t="str">
        <f t="shared" si="8"/>
        <v/>
      </c>
      <c r="D191" s="220"/>
      <c r="E191" s="221"/>
      <c r="F191" s="222"/>
      <c r="G191" s="222"/>
      <c r="H191" s="221"/>
      <c r="I191" s="223">
        <v>0</v>
      </c>
      <c r="J191" s="224"/>
      <c r="K191" s="64">
        <f t="shared" si="9"/>
        <v>0</v>
      </c>
      <c r="L191" s="59">
        <f t="shared" si="10"/>
        <v>0</v>
      </c>
      <c r="M191" s="65">
        <f t="shared" si="11"/>
        <v>0</v>
      </c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1:32" ht="15.75" x14ac:dyDescent="0.25">
      <c r="A192" s="18">
        <v>187</v>
      </c>
      <c r="B192" s="218"/>
      <c r="C192" s="219" t="str">
        <f t="shared" si="8"/>
        <v/>
      </c>
      <c r="D192" s="220"/>
      <c r="E192" s="221"/>
      <c r="F192" s="222"/>
      <c r="G192" s="222"/>
      <c r="H192" s="221"/>
      <c r="I192" s="223">
        <v>0</v>
      </c>
      <c r="J192" s="224"/>
      <c r="K192" s="64">
        <f t="shared" si="9"/>
        <v>0</v>
      </c>
      <c r="L192" s="59">
        <f t="shared" si="10"/>
        <v>0</v>
      </c>
      <c r="M192" s="65">
        <f t="shared" si="11"/>
        <v>0</v>
      </c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1:32" ht="15.75" x14ac:dyDescent="0.25">
      <c r="A193" s="18">
        <v>188</v>
      </c>
      <c r="B193" s="218"/>
      <c r="C193" s="219" t="str">
        <f t="shared" si="8"/>
        <v/>
      </c>
      <c r="D193" s="220"/>
      <c r="E193" s="221"/>
      <c r="F193" s="222"/>
      <c r="G193" s="222"/>
      <c r="H193" s="221"/>
      <c r="I193" s="223">
        <v>0</v>
      </c>
      <c r="J193" s="224"/>
      <c r="K193" s="64">
        <f t="shared" si="9"/>
        <v>0</v>
      </c>
      <c r="L193" s="59">
        <f t="shared" si="10"/>
        <v>0</v>
      </c>
      <c r="M193" s="65">
        <f t="shared" si="11"/>
        <v>0</v>
      </c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1:32" ht="15.75" x14ac:dyDescent="0.25">
      <c r="A194" s="18">
        <v>189</v>
      </c>
      <c r="B194" s="218"/>
      <c r="C194" s="219" t="str">
        <f t="shared" si="8"/>
        <v/>
      </c>
      <c r="D194" s="220"/>
      <c r="E194" s="221"/>
      <c r="F194" s="222"/>
      <c r="G194" s="222"/>
      <c r="H194" s="221"/>
      <c r="I194" s="223">
        <v>0</v>
      </c>
      <c r="J194" s="224"/>
      <c r="K194" s="64">
        <f t="shared" si="9"/>
        <v>0</v>
      </c>
      <c r="L194" s="59">
        <f t="shared" si="10"/>
        <v>0</v>
      </c>
      <c r="M194" s="65">
        <f t="shared" si="11"/>
        <v>0</v>
      </c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1:32" ht="15.75" x14ac:dyDescent="0.25">
      <c r="A195" s="18">
        <v>190</v>
      </c>
      <c r="B195" s="218"/>
      <c r="C195" s="219" t="str">
        <f t="shared" si="8"/>
        <v/>
      </c>
      <c r="D195" s="220"/>
      <c r="E195" s="221"/>
      <c r="F195" s="222"/>
      <c r="G195" s="222"/>
      <c r="H195" s="221"/>
      <c r="I195" s="223">
        <v>0</v>
      </c>
      <c r="J195" s="224"/>
      <c r="K195" s="64">
        <f t="shared" si="9"/>
        <v>0</v>
      </c>
      <c r="L195" s="59">
        <f t="shared" si="10"/>
        <v>0</v>
      </c>
      <c r="M195" s="65">
        <f t="shared" si="11"/>
        <v>0</v>
      </c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1:32" ht="15.75" x14ac:dyDescent="0.25">
      <c r="A196" s="18">
        <v>191</v>
      </c>
      <c r="B196" s="218"/>
      <c r="C196" s="219" t="str">
        <f t="shared" si="8"/>
        <v/>
      </c>
      <c r="D196" s="220"/>
      <c r="E196" s="221"/>
      <c r="F196" s="222"/>
      <c r="G196" s="222"/>
      <c r="H196" s="221"/>
      <c r="I196" s="223">
        <v>0</v>
      </c>
      <c r="J196" s="224"/>
      <c r="K196" s="64">
        <f t="shared" si="9"/>
        <v>0</v>
      </c>
      <c r="L196" s="59">
        <f t="shared" si="10"/>
        <v>0</v>
      </c>
      <c r="M196" s="65">
        <f t="shared" si="11"/>
        <v>0</v>
      </c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spans="1:32" ht="15.75" x14ac:dyDescent="0.25">
      <c r="A197" s="18">
        <v>192</v>
      </c>
      <c r="B197" s="218"/>
      <c r="C197" s="219" t="str">
        <f t="shared" si="8"/>
        <v/>
      </c>
      <c r="D197" s="220"/>
      <c r="E197" s="221"/>
      <c r="F197" s="222"/>
      <c r="G197" s="222"/>
      <c r="H197" s="221"/>
      <c r="I197" s="223">
        <v>0</v>
      </c>
      <c r="J197" s="224"/>
      <c r="K197" s="64">
        <f t="shared" si="9"/>
        <v>0</v>
      </c>
      <c r="L197" s="59">
        <f t="shared" si="10"/>
        <v>0</v>
      </c>
      <c r="M197" s="65">
        <f t="shared" si="11"/>
        <v>0</v>
      </c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1:32" ht="15.75" x14ac:dyDescent="0.25">
      <c r="A198" s="18">
        <v>193</v>
      </c>
      <c r="B198" s="218"/>
      <c r="C198" s="219" t="str">
        <f t="shared" si="8"/>
        <v/>
      </c>
      <c r="D198" s="220"/>
      <c r="E198" s="221"/>
      <c r="F198" s="222"/>
      <c r="G198" s="222"/>
      <c r="H198" s="221"/>
      <c r="I198" s="223">
        <v>0</v>
      </c>
      <c r="J198" s="224"/>
      <c r="K198" s="64">
        <f t="shared" si="9"/>
        <v>0</v>
      </c>
      <c r="L198" s="59">
        <f t="shared" si="10"/>
        <v>0</v>
      </c>
      <c r="M198" s="65">
        <f t="shared" si="11"/>
        <v>0</v>
      </c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1:32" ht="15.75" x14ac:dyDescent="0.25">
      <c r="A199" s="18">
        <v>194</v>
      </c>
      <c r="B199" s="218"/>
      <c r="C199" s="219" t="str">
        <f t="shared" ref="C199:C205" si="12">IF(B199="","",ROUNDUP(MONTH(B199)/3,0))</f>
        <v/>
      </c>
      <c r="D199" s="220"/>
      <c r="E199" s="221"/>
      <c r="F199" s="222"/>
      <c r="G199" s="222"/>
      <c r="H199" s="221"/>
      <c r="I199" s="223">
        <v>0</v>
      </c>
      <c r="J199" s="224"/>
      <c r="K199" s="64">
        <f t="shared" ref="K199:K205" si="13">IF(J199=21%,I199/100*21,0)</f>
        <v>0</v>
      </c>
      <c r="L199" s="59">
        <f t="shared" ref="L199:L205" si="14">IF(J199=9%,I199/100*9,0)</f>
        <v>0</v>
      </c>
      <c r="M199" s="65">
        <f t="shared" ref="M199:M205" si="15">I199+K199+L199</f>
        <v>0</v>
      </c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1:32" ht="15.75" x14ac:dyDescent="0.25">
      <c r="A200" s="18">
        <v>195</v>
      </c>
      <c r="B200" s="218"/>
      <c r="C200" s="219" t="str">
        <f t="shared" si="12"/>
        <v/>
      </c>
      <c r="D200" s="220"/>
      <c r="E200" s="221"/>
      <c r="F200" s="222"/>
      <c r="G200" s="222"/>
      <c r="H200" s="221"/>
      <c r="I200" s="223">
        <v>0</v>
      </c>
      <c r="J200" s="224"/>
      <c r="K200" s="64">
        <f t="shared" si="13"/>
        <v>0</v>
      </c>
      <c r="L200" s="59">
        <f t="shared" si="14"/>
        <v>0</v>
      </c>
      <c r="M200" s="65">
        <f t="shared" si="15"/>
        <v>0</v>
      </c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spans="1:32" ht="15.75" x14ac:dyDescent="0.25">
      <c r="A201" s="18">
        <v>196</v>
      </c>
      <c r="B201" s="218"/>
      <c r="C201" s="219" t="str">
        <f t="shared" si="12"/>
        <v/>
      </c>
      <c r="D201" s="220"/>
      <c r="E201" s="221"/>
      <c r="F201" s="222"/>
      <c r="G201" s="222"/>
      <c r="H201" s="221"/>
      <c r="I201" s="223">
        <v>0</v>
      </c>
      <c r="J201" s="224"/>
      <c r="K201" s="64">
        <f t="shared" si="13"/>
        <v>0</v>
      </c>
      <c r="L201" s="59">
        <f t="shared" si="14"/>
        <v>0</v>
      </c>
      <c r="M201" s="65">
        <f t="shared" si="15"/>
        <v>0</v>
      </c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1:32" ht="15.75" x14ac:dyDescent="0.25">
      <c r="A202" s="18">
        <v>197</v>
      </c>
      <c r="B202" s="218"/>
      <c r="C202" s="219" t="str">
        <f t="shared" si="12"/>
        <v/>
      </c>
      <c r="D202" s="220"/>
      <c r="E202" s="221"/>
      <c r="F202" s="222"/>
      <c r="G202" s="222"/>
      <c r="H202" s="221"/>
      <c r="I202" s="223">
        <v>0</v>
      </c>
      <c r="J202" s="224"/>
      <c r="K202" s="64">
        <f t="shared" si="13"/>
        <v>0</v>
      </c>
      <c r="L202" s="59">
        <f t="shared" si="14"/>
        <v>0</v>
      </c>
      <c r="M202" s="65">
        <f t="shared" si="15"/>
        <v>0</v>
      </c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1:32" ht="15.75" x14ac:dyDescent="0.25">
      <c r="A203" s="18">
        <v>198</v>
      </c>
      <c r="B203" s="218"/>
      <c r="C203" s="219" t="str">
        <f t="shared" si="12"/>
        <v/>
      </c>
      <c r="D203" s="220"/>
      <c r="E203" s="221"/>
      <c r="F203" s="222"/>
      <c r="G203" s="222"/>
      <c r="H203" s="221"/>
      <c r="I203" s="223">
        <v>0</v>
      </c>
      <c r="J203" s="224"/>
      <c r="K203" s="64">
        <f t="shared" si="13"/>
        <v>0</v>
      </c>
      <c r="L203" s="59">
        <f t="shared" si="14"/>
        <v>0</v>
      </c>
      <c r="M203" s="65">
        <f t="shared" si="15"/>
        <v>0</v>
      </c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1:32" ht="15.75" x14ac:dyDescent="0.25">
      <c r="A204" s="18">
        <v>199</v>
      </c>
      <c r="B204" s="218"/>
      <c r="C204" s="219" t="str">
        <f t="shared" si="12"/>
        <v/>
      </c>
      <c r="D204" s="220"/>
      <c r="E204" s="221"/>
      <c r="F204" s="222"/>
      <c r="G204" s="222"/>
      <c r="H204" s="221"/>
      <c r="I204" s="223">
        <v>0</v>
      </c>
      <c r="J204" s="224"/>
      <c r="K204" s="64">
        <f t="shared" si="13"/>
        <v>0</v>
      </c>
      <c r="L204" s="59">
        <f t="shared" si="14"/>
        <v>0</v>
      </c>
      <c r="M204" s="65">
        <f t="shared" si="15"/>
        <v>0</v>
      </c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spans="1:32" ht="16.5" thickBot="1" x14ac:dyDescent="0.3">
      <c r="A205" s="20">
        <v>200</v>
      </c>
      <c r="B205" s="225"/>
      <c r="C205" s="226" t="str">
        <f t="shared" si="12"/>
        <v/>
      </c>
      <c r="D205" s="227"/>
      <c r="E205" s="228"/>
      <c r="F205" s="229"/>
      <c r="G205" s="229"/>
      <c r="H205" s="228"/>
      <c r="I205" s="231">
        <v>0</v>
      </c>
      <c r="J205" s="230"/>
      <c r="K205" s="66">
        <f t="shared" si="13"/>
        <v>0</v>
      </c>
      <c r="L205" s="67">
        <f t="shared" si="14"/>
        <v>0</v>
      </c>
      <c r="M205" s="68">
        <f t="shared" si="15"/>
        <v>0</v>
      </c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spans="1:32" ht="15.75" thickTop="1" x14ac:dyDescent="0.25">
      <c r="A206" s="10"/>
      <c r="B206" s="6"/>
      <c r="C206" s="6"/>
      <c r="D206" s="6"/>
      <c r="E206" s="6"/>
      <c r="F206" s="192"/>
      <c r="G206" s="192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spans="1:32" x14ac:dyDescent="0.25">
      <c r="A207" s="10"/>
      <c r="B207" s="6"/>
      <c r="C207" s="6"/>
      <c r="D207" s="6"/>
      <c r="E207" s="6"/>
      <c r="F207" s="192"/>
      <c r="G207" s="192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1:32" x14ac:dyDescent="0.25">
      <c r="A208" s="10"/>
      <c r="B208" s="6"/>
      <c r="C208" s="6"/>
      <c r="D208" s="6"/>
      <c r="E208" s="6"/>
      <c r="F208" s="192"/>
      <c r="G208" s="192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1:32" x14ac:dyDescent="0.25">
      <c r="A209" s="10"/>
      <c r="B209" s="6"/>
      <c r="C209" s="6"/>
      <c r="D209" s="6"/>
      <c r="E209" s="6"/>
      <c r="F209" s="192"/>
      <c r="G209" s="192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spans="1:32" x14ac:dyDescent="0.25">
      <c r="A210" s="10"/>
      <c r="B210" s="6"/>
      <c r="C210" s="6"/>
      <c r="D210" s="6"/>
      <c r="E210" s="6"/>
      <c r="F210" s="192"/>
      <c r="G210" s="192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spans="1:32" x14ac:dyDescent="0.25">
      <c r="A211" s="10"/>
      <c r="B211" s="6"/>
      <c r="C211" s="6"/>
      <c r="D211" s="6"/>
      <c r="E211" s="6"/>
      <c r="F211" s="192"/>
      <c r="G211" s="192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spans="1:32" x14ac:dyDescent="0.25">
      <c r="A212" s="10"/>
      <c r="B212" s="6"/>
      <c r="C212" s="6"/>
      <c r="D212" s="6"/>
      <c r="E212" s="6"/>
      <c r="F212" s="192"/>
      <c r="G212" s="192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1:32" x14ac:dyDescent="0.25">
      <c r="A213" s="10"/>
      <c r="B213" s="6"/>
      <c r="C213" s="6"/>
      <c r="D213" s="6"/>
      <c r="E213" s="6"/>
      <c r="F213" s="192"/>
      <c r="G213" s="192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1:32" x14ac:dyDescent="0.25">
      <c r="A214" s="10"/>
      <c r="B214" s="6"/>
      <c r="C214" s="6"/>
      <c r="D214" s="6"/>
      <c r="E214" s="6"/>
      <c r="F214" s="192"/>
      <c r="G214" s="192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spans="1:32" x14ac:dyDescent="0.25">
      <c r="A215" s="10"/>
      <c r="B215" s="6"/>
      <c r="C215" s="6"/>
      <c r="D215" s="6"/>
      <c r="E215" s="6"/>
      <c r="F215" s="192"/>
      <c r="G215" s="192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spans="1:32" x14ac:dyDescent="0.25">
      <c r="A216" s="10"/>
      <c r="B216" s="6"/>
      <c r="C216" s="6"/>
      <c r="D216" s="6"/>
      <c r="E216" s="6"/>
      <c r="F216" s="192"/>
      <c r="G216" s="192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spans="1:32" x14ac:dyDescent="0.25">
      <c r="A217" s="10"/>
      <c r="B217" s="6"/>
      <c r="C217" s="6"/>
      <c r="D217" s="6"/>
      <c r="E217" s="6"/>
      <c r="F217" s="192"/>
      <c r="G217" s="192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spans="1:32" x14ac:dyDescent="0.25">
      <c r="A218" s="10"/>
      <c r="B218" s="6"/>
      <c r="C218" s="6"/>
      <c r="D218" s="6"/>
      <c r="E218" s="6"/>
      <c r="F218" s="192"/>
      <c r="G218" s="192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spans="1:32" x14ac:dyDescent="0.25">
      <c r="A219" s="10"/>
      <c r="B219" s="6"/>
      <c r="C219" s="6"/>
      <c r="D219" s="6"/>
      <c r="E219" s="6"/>
      <c r="F219" s="192"/>
      <c r="G219" s="192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spans="1:32" x14ac:dyDescent="0.25">
      <c r="A220" s="10"/>
      <c r="B220" s="6"/>
      <c r="C220" s="6"/>
      <c r="D220" s="6"/>
      <c r="E220" s="6"/>
      <c r="F220" s="192"/>
      <c r="G220" s="192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spans="1:32" x14ac:dyDescent="0.25">
      <c r="A221" s="10"/>
      <c r="B221" s="6"/>
      <c r="C221" s="6"/>
      <c r="D221" s="6"/>
      <c r="E221" s="6"/>
      <c r="F221" s="192"/>
      <c r="G221" s="192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spans="1:32" x14ac:dyDescent="0.25">
      <c r="A222" s="10"/>
      <c r="B222" s="6"/>
      <c r="C222" s="6"/>
      <c r="D222" s="6"/>
      <c r="E222" s="6"/>
      <c r="F222" s="192"/>
      <c r="G222" s="192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spans="1:32" x14ac:dyDescent="0.25">
      <c r="A223" s="10"/>
      <c r="B223" s="6"/>
      <c r="C223" s="6"/>
      <c r="D223" s="6"/>
      <c r="E223" s="6"/>
      <c r="F223" s="192"/>
      <c r="G223" s="192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spans="1:32" x14ac:dyDescent="0.25">
      <c r="A224" s="10"/>
      <c r="B224" s="6"/>
      <c r="C224" s="6"/>
      <c r="D224" s="6"/>
      <c r="E224" s="6"/>
      <c r="F224" s="192"/>
      <c r="G224" s="192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spans="1:32" x14ac:dyDescent="0.25">
      <c r="A225" s="10"/>
      <c r="B225" s="6"/>
      <c r="C225" s="6"/>
      <c r="D225" s="6"/>
      <c r="E225" s="6"/>
      <c r="F225" s="192"/>
      <c r="G225" s="192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spans="1:32" x14ac:dyDescent="0.25">
      <c r="A226" s="10"/>
      <c r="B226" s="6"/>
      <c r="C226" s="6"/>
      <c r="D226" s="6"/>
      <c r="E226" s="6"/>
      <c r="F226" s="192"/>
      <c r="G226" s="192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spans="1:32" x14ac:dyDescent="0.25">
      <c r="A227" s="10"/>
      <c r="B227" s="6"/>
      <c r="C227" s="6"/>
      <c r="D227" s="6"/>
      <c r="E227" s="6"/>
      <c r="F227" s="192"/>
      <c r="G227" s="192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spans="1:32" x14ac:dyDescent="0.25">
      <c r="A228" s="10"/>
      <c r="B228" s="6"/>
      <c r="C228" s="6"/>
      <c r="D228" s="6"/>
      <c r="E228" s="6"/>
      <c r="F228" s="192"/>
      <c r="G228" s="192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spans="1:32" x14ac:dyDescent="0.25">
      <c r="A229" s="10"/>
      <c r="B229" s="6"/>
      <c r="C229" s="6"/>
      <c r="D229" s="6"/>
      <c r="E229" s="6"/>
      <c r="F229" s="192"/>
      <c r="G229" s="192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spans="1:32" x14ac:dyDescent="0.25">
      <c r="A230" s="10"/>
      <c r="B230" s="6"/>
      <c r="C230" s="6"/>
      <c r="D230" s="6"/>
      <c r="E230" s="6"/>
      <c r="F230" s="192"/>
      <c r="G230" s="192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spans="1:32" x14ac:dyDescent="0.25">
      <c r="A231" s="10"/>
      <c r="B231" s="6"/>
      <c r="C231" s="6"/>
      <c r="D231" s="6"/>
      <c r="E231" s="6"/>
      <c r="F231" s="192"/>
      <c r="G231" s="192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spans="1:32" x14ac:dyDescent="0.25">
      <c r="A232" s="10"/>
      <c r="B232" s="6"/>
      <c r="C232" s="6"/>
      <c r="D232" s="6"/>
      <c r="E232" s="6"/>
      <c r="F232" s="192"/>
      <c r="G232" s="192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spans="1:32" x14ac:dyDescent="0.25">
      <c r="A233" s="10"/>
      <c r="B233" s="6"/>
      <c r="C233" s="6"/>
      <c r="D233" s="6"/>
      <c r="E233" s="6"/>
      <c r="F233" s="192"/>
      <c r="G233" s="192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spans="1:32" x14ac:dyDescent="0.25">
      <c r="A234" s="10"/>
      <c r="B234" s="6"/>
      <c r="C234" s="6"/>
      <c r="D234" s="6"/>
      <c r="E234" s="6"/>
      <c r="F234" s="192"/>
      <c r="G234" s="192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spans="1:32" x14ac:dyDescent="0.25">
      <c r="A235" s="10"/>
      <c r="B235" s="6"/>
      <c r="C235" s="6"/>
      <c r="D235" s="6"/>
      <c r="E235" s="6"/>
      <c r="F235" s="192"/>
      <c r="G235" s="192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spans="1:32" x14ac:dyDescent="0.25">
      <c r="A236" s="10"/>
      <c r="B236" s="6"/>
      <c r="C236" s="6"/>
      <c r="D236" s="6"/>
      <c r="E236" s="6"/>
      <c r="F236" s="192"/>
      <c r="G236" s="192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spans="1:32" x14ac:dyDescent="0.25">
      <c r="A237" s="10"/>
      <c r="B237" s="6"/>
      <c r="C237" s="6"/>
      <c r="D237" s="6"/>
      <c r="E237" s="6"/>
      <c r="F237" s="192"/>
      <c r="G237" s="192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spans="1:32" x14ac:dyDescent="0.25">
      <c r="A238" s="10"/>
      <c r="B238" s="6"/>
      <c r="C238" s="6"/>
      <c r="D238" s="6"/>
      <c r="E238" s="6"/>
      <c r="F238" s="192"/>
      <c r="G238" s="192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spans="1:32" x14ac:dyDescent="0.25">
      <c r="A239" s="10"/>
      <c r="B239" s="6"/>
      <c r="C239" s="6"/>
      <c r="D239" s="6"/>
      <c r="E239" s="6"/>
      <c r="F239" s="192"/>
      <c r="G239" s="192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spans="1:32" x14ac:dyDescent="0.25">
      <c r="A240" s="10"/>
      <c r="B240" s="6"/>
      <c r="C240" s="6"/>
      <c r="D240" s="6"/>
      <c r="E240" s="6"/>
      <c r="F240" s="192"/>
      <c r="G240" s="192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spans="1:32" x14ac:dyDescent="0.25">
      <c r="A241" s="10"/>
      <c r="B241" s="6"/>
      <c r="C241" s="6"/>
      <c r="D241" s="6"/>
      <c r="E241" s="6"/>
      <c r="F241" s="192"/>
      <c r="G241" s="192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spans="1:32" x14ac:dyDescent="0.25">
      <c r="A242" s="10"/>
      <c r="B242" s="6"/>
      <c r="C242" s="6"/>
      <c r="D242" s="6"/>
      <c r="E242" s="6"/>
      <c r="F242" s="192"/>
      <c r="G242" s="192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spans="1:32" x14ac:dyDescent="0.25">
      <c r="A243" s="10"/>
      <c r="B243" s="6"/>
      <c r="C243" s="6"/>
      <c r="D243" s="6"/>
      <c r="E243" s="6"/>
      <c r="F243" s="192"/>
      <c r="G243" s="192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spans="1:32" x14ac:dyDescent="0.25">
      <c r="A244" s="10"/>
      <c r="B244" s="6"/>
      <c r="C244" s="6"/>
      <c r="D244" s="6"/>
      <c r="E244" s="6"/>
      <c r="F244" s="192"/>
      <c r="G244" s="192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spans="1:32" x14ac:dyDescent="0.25">
      <c r="A245" s="10"/>
      <c r="B245" s="6"/>
      <c r="C245" s="6"/>
      <c r="D245" s="6"/>
      <c r="E245" s="6"/>
      <c r="F245" s="192"/>
      <c r="G245" s="192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spans="1:32" x14ac:dyDescent="0.25">
      <c r="A246" s="10"/>
      <c r="B246" s="6"/>
      <c r="C246" s="6"/>
      <c r="D246" s="6"/>
      <c r="E246" s="6"/>
      <c r="F246" s="192"/>
      <c r="G246" s="192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spans="1:32" x14ac:dyDescent="0.25">
      <c r="A247" s="10"/>
      <c r="B247" s="6"/>
      <c r="C247" s="6"/>
      <c r="D247" s="6"/>
      <c r="E247" s="6"/>
      <c r="F247" s="192"/>
      <c r="G247" s="192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spans="1:32" x14ac:dyDescent="0.25">
      <c r="A248" s="10"/>
      <c r="B248" s="6"/>
      <c r="C248" s="6"/>
      <c r="D248" s="6"/>
      <c r="E248" s="6"/>
      <c r="F248" s="192"/>
      <c r="G248" s="192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spans="1:32" x14ac:dyDescent="0.25">
      <c r="A249" s="10"/>
      <c r="B249" s="6"/>
      <c r="C249" s="6"/>
      <c r="D249" s="6"/>
      <c r="E249" s="6"/>
      <c r="F249" s="192"/>
      <c r="G249" s="192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spans="1:32" x14ac:dyDescent="0.25">
      <c r="A250" s="10"/>
      <c r="B250" s="6"/>
      <c r="C250" s="6"/>
      <c r="D250" s="6"/>
      <c r="E250" s="6"/>
      <c r="F250" s="192"/>
      <c r="G250" s="192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spans="1:32" x14ac:dyDescent="0.25">
      <c r="A251" s="10"/>
      <c r="B251" s="6"/>
      <c r="C251" s="6"/>
      <c r="D251" s="6"/>
      <c r="E251" s="6"/>
      <c r="F251" s="192"/>
      <c r="G251" s="192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spans="1:32" x14ac:dyDescent="0.25">
      <c r="A252" s="10"/>
      <c r="B252" s="6"/>
      <c r="C252" s="6"/>
      <c r="D252" s="6"/>
      <c r="E252" s="6"/>
      <c r="F252" s="192"/>
      <c r="G252" s="192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spans="1:32" x14ac:dyDescent="0.25">
      <c r="A253" s="10"/>
      <c r="B253" s="6"/>
      <c r="C253" s="6"/>
      <c r="D253" s="6"/>
      <c r="E253" s="6"/>
      <c r="F253" s="192"/>
      <c r="G253" s="192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spans="1:32" x14ac:dyDescent="0.25">
      <c r="A254" s="10"/>
      <c r="B254" s="6"/>
      <c r="C254" s="6"/>
      <c r="D254" s="6"/>
      <c r="E254" s="6"/>
      <c r="F254" s="192"/>
      <c r="G254" s="192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spans="1:32" x14ac:dyDescent="0.25">
      <c r="A255" s="10"/>
      <c r="B255" s="6"/>
      <c r="C255" s="6"/>
      <c r="D255" s="6"/>
      <c r="E255" s="6"/>
      <c r="F255" s="192"/>
      <c r="G255" s="192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spans="1:32" x14ac:dyDescent="0.25">
      <c r="A256" s="10"/>
      <c r="B256" s="6"/>
      <c r="C256" s="6"/>
      <c r="D256" s="6"/>
      <c r="E256" s="6"/>
      <c r="F256" s="192"/>
      <c r="G256" s="192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spans="1:32" x14ac:dyDescent="0.25">
      <c r="A257" s="10"/>
      <c r="B257" s="6"/>
      <c r="C257" s="6"/>
      <c r="D257" s="6"/>
      <c r="E257" s="6"/>
      <c r="F257" s="192"/>
      <c r="G257" s="192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spans="1:32" x14ac:dyDescent="0.25">
      <c r="A258" s="10"/>
      <c r="B258" s="6"/>
      <c r="C258" s="6"/>
      <c r="D258" s="6"/>
      <c r="E258" s="6"/>
      <c r="F258" s="192"/>
      <c r="G258" s="192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spans="1:32" x14ac:dyDescent="0.25">
      <c r="A259" s="10"/>
      <c r="B259" s="6"/>
      <c r="C259" s="6"/>
      <c r="D259" s="6"/>
      <c r="E259" s="6"/>
      <c r="F259" s="192"/>
      <c r="G259" s="192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spans="1:32" x14ac:dyDescent="0.25">
      <c r="A260" s="10"/>
      <c r="B260" s="6"/>
      <c r="C260" s="6"/>
      <c r="D260" s="6"/>
      <c r="E260" s="6"/>
      <c r="F260" s="192"/>
      <c r="G260" s="192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spans="1:32" x14ac:dyDescent="0.25">
      <c r="A261" s="10"/>
      <c r="B261" s="6"/>
      <c r="C261" s="6"/>
      <c r="D261" s="6"/>
      <c r="E261" s="6"/>
      <c r="F261" s="192"/>
      <c r="G261" s="192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spans="1:32" x14ac:dyDescent="0.25">
      <c r="A262" s="10"/>
      <c r="B262" s="6"/>
      <c r="C262" s="6"/>
      <c r="D262" s="6"/>
      <c r="E262" s="6"/>
      <c r="F262" s="192"/>
      <c r="G262" s="192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spans="1:32" x14ac:dyDescent="0.25">
      <c r="A263" s="10"/>
      <c r="B263" s="6"/>
      <c r="C263" s="6"/>
      <c r="D263" s="6"/>
      <c r="E263" s="6"/>
      <c r="F263" s="192"/>
      <c r="G263" s="192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spans="1:32" x14ac:dyDescent="0.25">
      <c r="A264" s="10"/>
      <c r="B264" s="6"/>
      <c r="C264" s="6"/>
      <c r="D264" s="6"/>
      <c r="E264" s="6"/>
      <c r="F264" s="192"/>
      <c r="G264" s="192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spans="1:32" x14ac:dyDescent="0.25">
      <c r="A265" s="10"/>
      <c r="B265" s="6"/>
      <c r="C265" s="6"/>
      <c r="D265" s="6"/>
      <c r="E265" s="6"/>
      <c r="F265" s="192"/>
      <c r="G265" s="192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spans="1:32" x14ac:dyDescent="0.25">
      <c r="A266" s="10"/>
      <c r="B266" s="6"/>
      <c r="C266" s="6"/>
      <c r="D266" s="6"/>
      <c r="E266" s="6"/>
      <c r="F266" s="192"/>
      <c r="G266" s="192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spans="1:32" x14ac:dyDescent="0.25">
      <c r="A267" s="10"/>
      <c r="B267" s="6"/>
      <c r="C267" s="6"/>
      <c r="D267" s="6"/>
      <c r="E267" s="6"/>
      <c r="F267" s="192"/>
      <c r="G267" s="192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spans="1:32" x14ac:dyDescent="0.25">
      <c r="A268" s="10"/>
      <c r="B268" s="6"/>
      <c r="C268" s="6"/>
      <c r="D268" s="6"/>
      <c r="E268" s="6"/>
      <c r="F268" s="192"/>
      <c r="G268" s="192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spans="1:32" x14ac:dyDescent="0.25">
      <c r="A269" s="10"/>
      <c r="B269" s="6"/>
      <c r="C269" s="6"/>
      <c r="D269" s="6"/>
      <c r="E269" s="6"/>
      <c r="F269" s="192"/>
      <c r="G269" s="192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spans="1:32" x14ac:dyDescent="0.25">
      <c r="A270" s="10"/>
      <c r="B270" s="6"/>
      <c r="C270" s="6"/>
      <c r="D270" s="6"/>
      <c r="E270" s="6"/>
      <c r="F270" s="192"/>
      <c r="G270" s="192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spans="1:32" x14ac:dyDescent="0.25">
      <c r="A271" s="10"/>
      <c r="B271" s="6"/>
      <c r="C271" s="6"/>
      <c r="D271" s="6"/>
      <c r="E271" s="6"/>
      <c r="F271" s="192"/>
      <c r="G271" s="192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spans="1:32" x14ac:dyDescent="0.25">
      <c r="A272" s="10"/>
      <c r="B272" s="6"/>
      <c r="C272" s="6"/>
      <c r="D272" s="6"/>
      <c r="E272" s="6"/>
      <c r="F272" s="192"/>
      <c r="G272" s="192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spans="1:32" x14ac:dyDescent="0.25">
      <c r="A273" s="10"/>
      <c r="B273" s="6"/>
      <c r="C273" s="6"/>
      <c r="D273" s="6"/>
      <c r="E273" s="6"/>
      <c r="F273" s="192"/>
      <c r="G273" s="192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spans="1:32" x14ac:dyDescent="0.25">
      <c r="A274" s="10"/>
      <c r="B274" s="6"/>
      <c r="C274" s="6"/>
      <c r="D274" s="6"/>
      <c r="E274" s="6"/>
      <c r="F274" s="192"/>
      <c r="G274" s="192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spans="1:32" x14ac:dyDescent="0.25">
      <c r="A275" s="10"/>
      <c r="B275" s="6"/>
      <c r="C275" s="6"/>
      <c r="D275" s="6"/>
      <c r="E275" s="6"/>
      <c r="F275" s="192"/>
      <c r="G275" s="192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spans="1:32" x14ac:dyDescent="0.25">
      <c r="A276" s="10"/>
      <c r="B276" s="6"/>
      <c r="C276" s="6"/>
      <c r="D276" s="6"/>
      <c r="E276" s="6"/>
      <c r="F276" s="192"/>
      <c r="G276" s="192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spans="1:32" x14ac:dyDescent="0.25">
      <c r="A277" s="10"/>
      <c r="B277" s="6"/>
      <c r="C277" s="6"/>
      <c r="D277" s="6"/>
      <c r="E277" s="6"/>
      <c r="F277" s="192"/>
      <c r="G277" s="192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spans="1:32" x14ac:dyDescent="0.25">
      <c r="A278" s="10"/>
      <c r="B278" s="6"/>
      <c r="C278" s="6"/>
      <c r="D278" s="6"/>
      <c r="E278" s="6"/>
      <c r="F278" s="192"/>
      <c r="G278" s="192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spans="1:32" x14ac:dyDescent="0.25">
      <c r="A279" s="10"/>
      <c r="B279" s="6"/>
      <c r="C279" s="6"/>
      <c r="D279" s="6"/>
      <c r="E279" s="6"/>
      <c r="F279" s="192"/>
      <c r="G279" s="192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spans="1:32" x14ac:dyDescent="0.25">
      <c r="A280" s="10"/>
      <c r="B280" s="6"/>
      <c r="C280" s="6"/>
      <c r="D280" s="6"/>
      <c r="E280" s="6"/>
      <c r="F280" s="192"/>
      <c r="G280" s="192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spans="1:32" x14ac:dyDescent="0.25">
      <c r="A281" s="10"/>
      <c r="B281" s="6"/>
      <c r="C281" s="6"/>
      <c r="D281" s="6"/>
      <c r="E281" s="6"/>
      <c r="F281" s="192"/>
      <c r="G281" s="192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spans="1:32" x14ac:dyDescent="0.25">
      <c r="A282" s="10"/>
      <c r="B282" s="6"/>
      <c r="C282" s="6"/>
      <c r="D282" s="6"/>
      <c r="E282" s="6"/>
      <c r="F282" s="192"/>
      <c r="G282" s="192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spans="1:32" x14ac:dyDescent="0.25">
      <c r="A283" s="10"/>
      <c r="B283" s="6"/>
      <c r="C283" s="6"/>
      <c r="D283" s="6"/>
      <c r="E283" s="6"/>
      <c r="F283" s="192"/>
      <c r="G283" s="192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spans="1:32" x14ac:dyDescent="0.25">
      <c r="A284" s="10"/>
      <c r="B284" s="6"/>
      <c r="C284" s="6"/>
      <c r="D284" s="6"/>
      <c r="E284" s="6"/>
      <c r="F284" s="192"/>
      <c r="G284" s="192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spans="1:32" x14ac:dyDescent="0.25">
      <c r="A285" s="10"/>
      <c r="B285" s="6"/>
      <c r="C285" s="6"/>
      <c r="D285" s="6"/>
      <c r="E285" s="6"/>
      <c r="F285" s="192"/>
      <c r="G285" s="192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</sheetData>
  <sheetProtection algorithmName="SHA-512" hashValue="ATLl1ynnCE6K4FvV09iqk/kKtVITVYGgVPkkXw391B2V23UBmnujJCSmSTrFfenkRfzodX2a+jzdci7nPw/08g==" saltValue="Y1q3xIjvPBKIi0f75+DraA==" spinCount="100000" sheet="1" objects="1" scenarios="1" formatCells="0" formatRows="0" insertRows="0" selectLockedCells="1" sort="0" autoFilter="0"/>
  <autoFilter ref="A5:L205" xr:uid="{C18BDFA2-3336-4379-A23A-D16FD776545F}"/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CF2E5BD-299B-4E6A-8DF2-6A4CC282A2CF}">
          <x14:formula1>
            <xm:f>verwijzingen!$G$2:$G$4</xm:f>
          </x14:formula1>
          <xm:sqref>H6:H205</xm:sqref>
        </x14:dataValidation>
        <x14:dataValidation type="list" allowBlank="1" showInputMessage="1" showErrorMessage="1" xr:uid="{ABF56FE4-43E9-4662-9E7F-3C1AB5678B48}">
          <x14:formula1>
            <xm:f>verwijzingen!$D$2:$D$12</xm:f>
          </x14:formula1>
          <xm:sqref>G6:G205</xm:sqref>
        </x14:dataValidation>
        <x14:dataValidation type="list" allowBlank="1" showInputMessage="1" showErrorMessage="1" xr:uid="{B993D0F4-1FF3-4872-90A5-DFA16EB4ACCC}">
          <x14:formula1>
            <xm:f>verwijzingen!$J$2:$J$5</xm:f>
          </x14:formula1>
          <xm:sqref>J6:J205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2C2B-B3A2-4104-B74F-7149B7B1B95B}">
  <sheetPr>
    <tabColor theme="5"/>
  </sheetPr>
  <dimension ref="A1:Q71"/>
  <sheetViews>
    <sheetView topLeftCell="A6" zoomScale="90" zoomScaleNormal="90" workbookViewId="0">
      <selection activeCell="E16" sqref="E16"/>
    </sheetView>
  </sheetViews>
  <sheetFormatPr defaultColWidth="8.7109375" defaultRowHeight="15" x14ac:dyDescent="0.25"/>
  <cols>
    <col min="1" max="1" width="38.140625" style="2" customWidth="1"/>
    <col min="2" max="2" width="11.5703125" style="2" bestFit="1" customWidth="1"/>
    <col min="3" max="3" width="13" style="2" customWidth="1"/>
    <col min="4" max="4" width="5.42578125" style="2" customWidth="1"/>
    <col min="5" max="5" width="16.7109375" style="2" bestFit="1" customWidth="1"/>
    <col min="6" max="6" width="42.140625" style="2" bestFit="1" customWidth="1"/>
    <col min="7" max="7" width="3.42578125" style="2" customWidth="1"/>
    <col min="8" max="8" width="16.42578125" style="2" bestFit="1" customWidth="1"/>
    <col min="9" max="9" width="5.85546875" style="2" customWidth="1"/>
    <col min="10" max="10" width="36" style="2" customWidth="1"/>
    <col min="11" max="11" width="8.7109375" style="2"/>
    <col min="12" max="12" width="14.140625" style="2" bestFit="1" customWidth="1"/>
    <col min="13" max="13" width="7.28515625" style="2" customWidth="1"/>
    <col min="14" max="14" width="16.7109375" style="2" bestFit="1" customWidth="1"/>
    <col min="15" max="15" width="39" style="2" customWidth="1"/>
    <col min="16" max="16" width="4.42578125" style="2" customWidth="1"/>
    <col min="17" max="17" width="14.85546875" style="2" customWidth="1"/>
    <col min="18" max="16384" width="8.7109375" style="2"/>
  </cols>
  <sheetData>
    <row r="1" spans="1:17" ht="18.95" customHeight="1" thickTop="1" x14ac:dyDescent="0.35">
      <c r="A1" s="44"/>
      <c r="B1" s="45"/>
      <c r="C1" s="45"/>
      <c r="D1" s="45"/>
      <c r="E1" s="45"/>
      <c r="F1" s="46"/>
      <c r="G1" s="46"/>
      <c r="H1" s="45"/>
      <c r="I1" s="45"/>
      <c r="J1" s="45"/>
      <c r="K1" s="45"/>
      <c r="L1" s="45"/>
      <c r="M1" s="45"/>
      <c r="N1" s="45"/>
      <c r="O1" s="45"/>
      <c r="P1" s="45"/>
      <c r="Q1" s="47"/>
    </row>
    <row r="2" spans="1:17" ht="30" customHeight="1" x14ac:dyDescent="0.5">
      <c r="A2" s="48" t="s">
        <v>12</v>
      </c>
      <c r="B2" s="49"/>
      <c r="C2" s="50"/>
      <c r="D2" s="50"/>
      <c r="G2" s="51"/>
      <c r="Q2" s="52"/>
    </row>
    <row r="3" spans="1:17" ht="16.5" thickBot="1" x14ac:dyDescent="0.3">
      <c r="A3" s="53"/>
      <c r="B3" s="5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55"/>
    </row>
    <row r="4" spans="1:17" ht="10.5" customHeight="1" thickTop="1" x14ac:dyDescent="0.3">
      <c r="A4" s="3"/>
      <c r="B4" s="4"/>
      <c r="C4" s="4"/>
      <c r="D4" s="4"/>
      <c r="E4" s="4"/>
      <c r="F4" s="4"/>
      <c r="G4" s="4"/>
      <c r="H4" s="5"/>
      <c r="I4" s="5"/>
      <c r="J4" s="4"/>
      <c r="K4" s="4"/>
      <c r="L4" s="5"/>
      <c r="M4" s="5"/>
      <c r="N4" s="5"/>
      <c r="O4" s="5"/>
      <c r="P4" s="5"/>
    </row>
    <row r="5" spans="1:17" ht="5.0999999999999996" customHeight="1" x14ac:dyDescent="0.25"/>
    <row r="6" spans="1:17" ht="23.25" x14ac:dyDescent="0.35">
      <c r="A6" s="141" t="s">
        <v>6</v>
      </c>
      <c r="B6" s="142"/>
      <c r="C6" s="143"/>
      <c r="D6" s="143"/>
      <c r="E6" s="144"/>
      <c r="F6" s="144"/>
      <c r="G6" s="144"/>
      <c r="H6" s="145"/>
      <c r="I6" s="56"/>
      <c r="J6" s="141" t="s">
        <v>7</v>
      </c>
      <c r="K6" s="142"/>
      <c r="L6" s="143"/>
      <c r="M6" s="143"/>
      <c r="N6" s="144"/>
      <c r="O6" s="144"/>
      <c r="P6" s="144"/>
      <c r="Q6" s="145"/>
    </row>
    <row r="7" spans="1:17" ht="15.75" x14ac:dyDescent="0.25">
      <c r="A7" s="50"/>
      <c r="B7" s="104"/>
      <c r="C7" s="105"/>
      <c r="D7" s="105"/>
      <c r="E7" s="105"/>
      <c r="F7" s="105"/>
      <c r="G7" s="105"/>
      <c r="H7" s="56"/>
      <c r="I7" s="56"/>
      <c r="J7" s="50"/>
      <c r="K7" s="104"/>
      <c r="L7" s="105"/>
      <c r="M7" s="105"/>
      <c r="N7" s="105"/>
      <c r="O7" s="105"/>
      <c r="P7" s="105"/>
      <c r="Q7" s="56"/>
    </row>
    <row r="8" spans="1:17" ht="15.75" x14ac:dyDescent="0.25">
      <c r="A8" s="129" t="s">
        <v>40</v>
      </c>
      <c r="B8" s="130"/>
      <c r="C8" s="165">
        <f xml:space="preserve"> SUMIF(OMZET!C6:C305, "1",OMZET!L6:L305)</f>
        <v>0</v>
      </c>
      <c r="D8" s="165"/>
      <c r="E8" s="105"/>
      <c r="F8" s="115" t="s">
        <v>49</v>
      </c>
      <c r="G8" s="114"/>
      <c r="H8" s="106">
        <f xml:space="preserve"> SUMIF(KOSTEN!C6:C205, "1",KOSTEN!M6:M205)</f>
        <v>0</v>
      </c>
      <c r="I8" s="56"/>
      <c r="J8" s="129" t="s">
        <v>40</v>
      </c>
      <c r="K8" s="130"/>
      <c r="L8" s="131">
        <f xml:space="preserve"> SUMIF(OMZET!C6:C305, "3",OMZET!L6:L305)</f>
        <v>0</v>
      </c>
      <c r="M8" s="131"/>
      <c r="N8" s="105"/>
      <c r="O8" s="115" t="s">
        <v>49</v>
      </c>
      <c r="P8" s="114"/>
      <c r="Q8" s="106">
        <f xml:space="preserve"> SUMIF(KOSTEN!C6:C205, "3",KOSTEN!M6:M205)</f>
        <v>0</v>
      </c>
    </row>
    <row r="9" spans="1:17" ht="15.75" x14ac:dyDescent="0.25">
      <c r="A9" s="122" t="s">
        <v>41</v>
      </c>
      <c r="B9" s="147"/>
      <c r="C9" s="166">
        <f xml:space="preserve"> SUMIF(OMZET!C6:C305, "1",OMZET!H6:H305)</f>
        <v>0</v>
      </c>
      <c r="D9" s="166"/>
      <c r="E9" s="108"/>
      <c r="F9" s="116" t="s">
        <v>50</v>
      </c>
      <c r="G9" s="117"/>
      <c r="H9" s="109">
        <f xml:space="preserve"> SUMIF(KOSTEN!C6:C205, "1",KOSTEN!I6:I205)</f>
        <v>0</v>
      </c>
      <c r="I9" s="56"/>
      <c r="J9" s="122" t="s">
        <v>41</v>
      </c>
      <c r="K9" s="132"/>
      <c r="L9" s="133">
        <f xml:space="preserve"> SUMIF(OMZET!C6:C305, "3",OMZET!H6:H305)</f>
        <v>0</v>
      </c>
      <c r="M9" s="133"/>
      <c r="N9" s="107"/>
      <c r="O9" s="116" t="s">
        <v>50</v>
      </c>
      <c r="P9" s="117"/>
      <c r="Q9" s="109">
        <f xml:space="preserve"> SUMIF(KOSTEN!C6:C205, "3",KOSTEN!I6:I205)</f>
        <v>0</v>
      </c>
    </row>
    <row r="10" spans="1:17" ht="15.75" x14ac:dyDescent="0.25">
      <c r="A10" s="129"/>
      <c r="B10" s="129"/>
      <c r="C10" s="167"/>
      <c r="D10" s="167"/>
      <c r="E10" s="50"/>
      <c r="F10" s="115"/>
      <c r="G10" s="115"/>
      <c r="H10" s="115"/>
      <c r="J10" s="129"/>
      <c r="K10" s="129"/>
      <c r="L10" s="134"/>
      <c r="M10" s="134"/>
      <c r="N10" s="50"/>
      <c r="O10" s="115"/>
      <c r="P10" s="115"/>
      <c r="Q10" s="115"/>
    </row>
    <row r="11" spans="1:17" ht="15.75" x14ac:dyDescent="0.25">
      <c r="A11" s="122" t="s">
        <v>8</v>
      </c>
      <c r="B11" s="121"/>
      <c r="C11" s="123">
        <f>SUMIFS(OMZET!H6:H305,OMZET!C6:C305,"1",OMZET!I6:I305,"21%")</f>
        <v>0</v>
      </c>
      <c r="D11" s="123"/>
      <c r="E11" s="120"/>
      <c r="F11" s="116" t="s">
        <v>51</v>
      </c>
      <c r="G11" s="148"/>
      <c r="H11" s="149">
        <f>SUMIFS(KOSTEN!I6:I305,KOSTEN!C6:C305,"1",KOSTEN!J6:J305,"21%")</f>
        <v>0</v>
      </c>
      <c r="J11" s="135" t="s">
        <v>8</v>
      </c>
      <c r="K11" s="129"/>
      <c r="L11" s="111">
        <f>SUMIFS(OMZET!H6:H305,OMZET!C6:C305,"3",OMZET!I6:I305,"21%")</f>
        <v>0</v>
      </c>
      <c r="M11" s="111"/>
      <c r="N11" s="50"/>
      <c r="O11" s="138" t="s">
        <v>51</v>
      </c>
      <c r="P11" s="115"/>
      <c r="Q11" s="112">
        <f>SUMIFS(KOSTEN!I6:I305,KOSTEN!C6:C305,"3",KOSTEN!J6:J305,"21%")</f>
        <v>0</v>
      </c>
    </row>
    <row r="12" spans="1:17" ht="15.75" x14ac:dyDescent="0.25">
      <c r="A12" s="121" t="s">
        <v>53</v>
      </c>
      <c r="B12" s="121"/>
      <c r="C12" s="123">
        <f xml:space="preserve"> SUMIF(OMZET!C6:C305, "1",OMZET!J6:J305)</f>
        <v>0</v>
      </c>
      <c r="D12" s="123"/>
      <c r="E12" s="120"/>
      <c r="F12" s="148" t="s">
        <v>53</v>
      </c>
      <c r="G12" s="148"/>
      <c r="H12" s="149">
        <f xml:space="preserve"> SUMIF(KOSTEN!C6:C205, "1",KOSTEN!K6:K205)</f>
        <v>0</v>
      </c>
      <c r="J12" s="129" t="s">
        <v>53</v>
      </c>
      <c r="K12" s="129"/>
      <c r="L12" s="136">
        <f xml:space="preserve"> SUMIF(OMZET!C6:C305, "3",OMZET!J6:J305)</f>
        <v>0</v>
      </c>
      <c r="M12" s="136"/>
      <c r="N12" s="50"/>
      <c r="O12" s="115" t="s">
        <v>53</v>
      </c>
      <c r="P12" s="115"/>
      <c r="Q12" s="106">
        <f xml:space="preserve"> SUMIF(KOSTEN!C6:C205, "3",KOSTEN!K6:K205)</f>
        <v>0</v>
      </c>
    </row>
    <row r="13" spans="1:17" ht="15.75" x14ac:dyDescent="0.25">
      <c r="A13" s="121"/>
      <c r="B13" s="121"/>
      <c r="C13" s="124"/>
      <c r="D13" s="124"/>
      <c r="E13" s="120"/>
      <c r="F13" s="148"/>
      <c r="G13" s="148"/>
      <c r="H13" s="148"/>
      <c r="J13" s="129"/>
      <c r="K13" s="129"/>
      <c r="L13" s="134"/>
      <c r="M13" s="134"/>
      <c r="N13" s="50"/>
      <c r="O13" s="115"/>
      <c r="P13" s="115"/>
      <c r="Q13" s="115"/>
    </row>
    <row r="14" spans="1:17" ht="15.75" x14ac:dyDescent="0.25">
      <c r="A14" s="122" t="s">
        <v>9</v>
      </c>
      <c r="B14" s="121"/>
      <c r="C14" s="123">
        <f>SUMIFS(OMZET!H6:H305,OMZET!C6:C305,"1",OMZET!I6:I305,"9%")</f>
        <v>0</v>
      </c>
      <c r="D14" s="123"/>
      <c r="E14" s="120"/>
      <c r="F14" s="116" t="s">
        <v>52</v>
      </c>
      <c r="G14" s="148"/>
      <c r="H14" s="150">
        <f>SUMIFS(KOSTEN!I6:I305,KOSTEN!C6:C305,"1",KOSTEN!J6:J305,"9%")</f>
        <v>0</v>
      </c>
      <c r="J14" s="135" t="s">
        <v>9</v>
      </c>
      <c r="K14" s="129"/>
      <c r="L14" s="111">
        <f>SUMIFS(OMZET!H6:H305,OMZET!C6:C305,"3",OMZET!I6:I305,"9%")</f>
        <v>0</v>
      </c>
      <c r="M14" s="111"/>
      <c r="N14" s="50"/>
      <c r="O14" s="138" t="s">
        <v>52</v>
      </c>
      <c r="P14" s="115"/>
      <c r="Q14" s="106">
        <f>SUMIFS(KOSTEN!I6:I305,KOSTEN!C6:C305,"3",KOSTEN!J6:J305,"9%")</f>
        <v>0</v>
      </c>
    </row>
    <row r="15" spans="1:17" ht="15.75" x14ac:dyDescent="0.25">
      <c r="A15" s="121" t="s">
        <v>53</v>
      </c>
      <c r="B15" s="121"/>
      <c r="C15" s="123">
        <f xml:space="preserve"> SUMIF(OMZET!C6:C305, "1",OMZET!K6:K305)</f>
        <v>0</v>
      </c>
      <c r="D15" s="123"/>
      <c r="E15" s="120"/>
      <c r="F15" s="148" t="s">
        <v>53</v>
      </c>
      <c r="G15" s="148"/>
      <c r="H15" s="149">
        <f xml:space="preserve"> SUMIF(KOSTEN!C7:C206,"1",KOSTEN!L7:L206)</f>
        <v>0</v>
      </c>
      <c r="J15" s="129" t="s">
        <v>53</v>
      </c>
      <c r="K15" s="129"/>
      <c r="L15" s="136">
        <f xml:space="preserve"> SUMIF(OMZET!C6:C305, "3",OMZET!K6:K305)</f>
        <v>0</v>
      </c>
      <c r="M15" s="136"/>
      <c r="N15" s="50"/>
      <c r="O15" s="115" t="s">
        <v>53</v>
      </c>
      <c r="P15" s="115"/>
      <c r="Q15" s="106">
        <f xml:space="preserve"> SUMIF(KOSTEN!C7:C206,"3",KOSTEN!L7:L206)</f>
        <v>0</v>
      </c>
    </row>
    <row r="16" spans="1:17" ht="15.75" x14ac:dyDescent="0.25">
      <c r="A16" s="121"/>
      <c r="B16" s="121"/>
      <c r="C16" s="125"/>
      <c r="D16" s="125"/>
      <c r="E16" s="120"/>
      <c r="F16" s="148"/>
      <c r="G16" s="148"/>
      <c r="H16" s="151"/>
      <c r="J16" s="129"/>
      <c r="K16" s="129"/>
      <c r="L16" s="137"/>
      <c r="M16" s="137"/>
      <c r="N16" s="50"/>
      <c r="O16" s="115"/>
      <c r="P16" s="115"/>
      <c r="Q16" s="139"/>
    </row>
    <row r="17" spans="1:17" ht="15.75" x14ac:dyDescent="0.25">
      <c r="A17" s="122" t="s">
        <v>59</v>
      </c>
      <c r="B17" s="121"/>
      <c r="C17" s="123">
        <f>SUMIFS(OMZET!H6:H305,OMZET!C6:C305,"1",OMZET!I6:I305,"0%")</f>
        <v>0</v>
      </c>
      <c r="D17" s="123"/>
      <c r="E17" s="120"/>
      <c r="F17" s="116" t="s">
        <v>60</v>
      </c>
      <c r="G17" s="148"/>
      <c r="H17" s="149">
        <f>SUMIFS(KOSTEN!I6:I305,KOSTEN!C6:C305,"1",KOSTEN!J6:J305,"0%")</f>
        <v>0</v>
      </c>
      <c r="J17" s="135" t="s">
        <v>59</v>
      </c>
      <c r="K17" s="129"/>
      <c r="L17" s="136">
        <f>SUMIFS(OMZET!H6:H305,OMZET!C6:C305,"3",OMZET!I6:I305,"0%")</f>
        <v>0</v>
      </c>
      <c r="M17" s="136"/>
      <c r="N17" s="50"/>
      <c r="O17" s="138" t="s">
        <v>60</v>
      </c>
      <c r="P17" s="115"/>
      <c r="Q17" s="106">
        <f>SUMIFS(KOSTEN!I6:I305,KOSTEN!C6:C305,"3",KOSTEN!J6:J305,"0%")</f>
        <v>0</v>
      </c>
    </row>
    <row r="18" spans="1:17" ht="15.75" x14ac:dyDescent="0.25">
      <c r="A18" s="50"/>
      <c r="B18" s="50"/>
      <c r="C18" s="176"/>
      <c r="D18" s="176"/>
      <c r="E18" s="50"/>
      <c r="F18" s="50"/>
      <c r="G18" s="50"/>
      <c r="H18" s="113"/>
      <c r="J18" s="50"/>
      <c r="K18" s="50"/>
      <c r="L18" s="56"/>
      <c r="M18" s="56"/>
      <c r="N18" s="50"/>
      <c r="O18" s="50"/>
      <c r="P18" s="50"/>
      <c r="Q18" s="56"/>
    </row>
    <row r="19" spans="1:17" ht="15.75" x14ac:dyDescent="0.25">
      <c r="A19" s="118" t="s">
        <v>80</v>
      </c>
      <c r="B19" s="118"/>
      <c r="C19" s="164">
        <f>C12+C15</f>
        <v>0</v>
      </c>
      <c r="D19" s="164"/>
      <c r="E19" s="118"/>
      <c r="F19" s="118" t="s">
        <v>81</v>
      </c>
      <c r="G19" s="118"/>
      <c r="H19" s="140">
        <f>H12+H15</f>
        <v>0</v>
      </c>
      <c r="I19" s="83"/>
      <c r="J19" s="118" t="s">
        <v>80</v>
      </c>
      <c r="K19" s="118"/>
      <c r="L19" s="119">
        <f>L12+L15</f>
        <v>0</v>
      </c>
      <c r="M19" s="119"/>
      <c r="N19" s="118"/>
      <c r="O19" s="118" t="s">
        <v>81</v>
      </c>
      <c r="P19" s="118"/>
      <c r="Q19" s="140">
        <f>Q12+Q15</f>
        <v>0</v>
      </c>
    </row>
    <row r="20" spans="1:17" ht="15.75" x14ac:dyDescent="0.25">
      <c r="A20" s="50"/>
      <c r="B20" s="50"/>
      <c r="C20" s="126"/>
      <c r="D20" s="126"/>
      <c r="E20" s="50"/>
      <c r="F20" s="50"/>
      <c r="G20" s="50"/>
      <c r="H20" s="50"/>
      <c r="J20" s="50"/>
      <c r="K20" s="50"/>
      <c r="L20" s="127"/>
      <c r="M20" s="127"/>
      <c r="N20" s="50"/>
      <c r="O20" s="50"/>
      <c r="P20" s="50"/>
      <c r="Q20" s="50"/>
    </row>
    <row r="21" spans="1:17" ht="15.75" x14ac:dyDescent="0.25">
      <c r="A21" s="168" t="s">
        <v>88</v>
      </c>
      <c r="B21" s="169"/>
      <c r="C21" s="170">
        <f>C19-H19</f>
        <v>0</v>
      </c>
      <c r="D21" s="146"/>
      <c r="E21" s="175" t="str">
        <f>IF(C21&gt;0,"Af te dragen","Te ontvangen")</f>
        <v>Te ontvangen</v>
      </c>
      <c r="G21" s="110"/>
      <c r="H21" s="110"/>
      <c r="J21" s="168" t="s">
        <v>89</v>
      </c>
      <c r="K21" s="169"/>
      <c r="L21" s="171">
        <f>L19-Q19</f>
        <v>0</v>
      </c>
      <c r="M21" s="128"/>
      <c r="N21" s="110" t="str">
        <f>IF(L21&gt;0,"Af te dragen","Te ontvangen")</f>
        <v>Te ontvangen</v>
      </c>
      <c r="P21" s="110"/>
      <c r="Q21" s="110"/>
    </row>
    <row r="22" spans="1:17" ht="15.75" x14ac:dyDescent="0.25">
      <c r="A22" s="50"/>
      <c r="B22" s="50"/>
      <c r="C22" s="50"/>
      <c r="D22" s="50"/>
      <c r="E22" s="50"/>
      <c r="F22" s="50"/>
      <c r="G22" s="50"/>
      <c r="H22" s="50"/>
      <c r="J22" s="50"/>
      <c r="K22" s="50"/>
      <c r="L22" s="50"/>
      <c r="M22" s="50"/>
      <c r="N22" s="50"/>
      <c r="O22" s="50"/>
      <c r="P22" s="50"/>
      <c r="Q22" s="50"/>
    </row>
    <row r="23" spans="1:17" ht="6" customHeight="1" x14ac:dyDescent="0.25"/>
    <row r="24" spans="1:17" ht="5.25" customHeight="1" x14ac:dyDescent="0.25"/>
    <row r="25" spans="1:17" ht="23.25" x14ac:dyDescent="0.35">
      <c r="A25" s="141" t="s">
        <v>10</v>
      </c>
      <c r="B25" s="142"/>
      <c r="C25" s="143"/>
      <c r="D25" s="143"/>
      <c r="E25" s="144"/>
      <c r="F25" s="144"/>
      <c r="G25" s="144"/>
      <c r="H25" s="145"/>
      <c r="J25" s="141" t="s">
        <v>11</v>
      </c>
      <c r="K25" s="142"/>
      <c r="L25" s="143"/>
      <c r="M25" s="143"/>
      <c r="N25" s="144"/>
      <c r="O25" s="144"/>
      <c r="P25" s="144"/>
      <c r="Q25" s="145"/>
    </row>
    <row r="26" spans="1:17" ht="15.75" x14ac:dyDescent="0.25">
      <c r="A26" s="50"/>
      <c r="B26" s="104"/>
      <c r="C26" s="105"/>
      <c r="D26" s="105"/>
      <c r="E26" s="105"/>
      <c r="F26" s="105"/>
      <c r="G26" s="105"/>
      <c r="H26" s="56"/>
      <c r="J26" s="50"/>
      <c r="K26" s="104"/>
      <c r="L26" s="105"/>
      <c r="M26" s="105"/>
      <c r="N26" s="105"/>
      <c r="O26" s="105"/>
      <c r="P26" s="105"/>
      <c r="Q26" s="56"/>
    </row>
    <row r="27" spans="1:17" ht="15.75" x14ac:dyDescent="0.25">
      <c r="A27" s="129" t="s">
        <v>40</v>
      </c>
      <c r="B27" s="130"/>
      <c r="C27" s="131">
        <f xml:space="preserve"> SUMIF(OMZET!C6:C305, "2",OMZET!L6:L305)</f>
        <v>0</v>
      </c>
      <c r="D27" s="131"/>
      <c r="E27" s="105"/>
      <c r="F27" s="115" t="s">
        <v>49</v>
      </c>
      <c r="G27" s="114"/>
      <c r="H27" s="106">
        <f xml:space="preserve"> SUMIF(KOSTEN!C6:C205, "2",KOSTEN!M6:M205)</f>
        <v>0</v>
      </c>
      <c r="J27" s="129" t="s">
        <v>40</v>
      </c>
      <c r="K27" s="130"/>
      <c r="L27" s="131">
        <f xml:space="preserve"> SUMIF(OMZET!C6:C305, "4",OMZET!L6:L305)</f>
        <v>0</v>
      </c>
      <c r="M27" s="131"/>
      <c r="N27" s="105"/>
      <c r="O27" s="115" t="s">
        <v>49</v>
      </c>
      <c r="P27" s="114"/>
      <c r="Q27" s="106">
        <f xml:space="preserve"> SUMIF(KOSTEN!C6:C205, "4",KOSTEN!M6:M205)</f>
        <v>0</v>
      </c>
    </row>
    <row r="28" spans="1:17" ht="15.75" x14ac:dyDescent="0.25">
      <c r="A28" s="122" t="s">
        <v>41</v>
      </c>
      <c r="B28" s="132"/>
      <c r="C28" s="133">
        <f xml:space="preserve"> SUMIF(OMZET!C6:C305, "2",OMZET!H6:H305)</f>
        <v>0</v>
      </c>
      <c r="D28" s="133"/>
      <c r="E28" s="107"/>
      <c r="F28" s="116" t="s">
        <v>50</v>
      </c>
      <c r="G28" s="117"/>
      <c r="H28" s="109">
        <f xml:space="preserve"> SUMIF(KOSTEN!C6:C205, "2",KOSTEN!I6:I205)</f>
        <v>0</v>
      </c>
      <c r="I28" s="70"/>
      <c r="J28" s="122" t="s">
        <v>41</v>
      </c>
      <c r="K28" s="132"/>
      <c r="L28" s="133">
        <f xml:space="preserve"> SUMIF(OMZET!C6:C305, "4",OMZET!H6:H305)</f>
        <v>0</v>
      </c>
      <c r="M28" s="133"/>
      <c r="N28" s="107"/>
      <c r="O28" s="116" t="s">
        <v>50</v>
      </c>
      <c r="P28" s="117"/>
      <c r="Q28" s="109">
        <f xml:space="preserve"> SUMIF(KOSTEN!C6:C205, "4",KOSTEN!I6:I205)</f>
        <v>0</v>
      </c>
    </row>
    <row r="29" spans="1:17" ht="15.75" x14ac:dyDescent="0.25">
      <c r="A29" s="129"/>
      <c r="B29" s="129"/>
      <c r="C29" s="134"/>
      <c r="D29" s="134"/>
      <c r="E29" s="50"/>
      <c r="F29" s="115"/>
      <c r="G29" s="115"/>
      <c r="H29" s="115"/>
      <c r="J29" s="129"/>
      <c r="K29" s="129"/>
      <c r="L29" s="134"/>
      <c r="M29" s="134"/>
      <c r="N29" s="50"/>
      <c r="O29" s="115"/>
      <c r="P29" s="115"/>
      <c r="Q29" s="115"/>
    </row>
    <row r="30" spans="1:17" ht="15.75" x14ac:dyDescent="0.25">
      <c r="A30" s="135" t="s">
        <v>8</v>
      </c>
      <c r="B30" s="129"/>
      <c r="C30" s="111">
        <f>SUMIFS(OMZET!H6:H305,OMZET!C6:C305,"2",OMZET!I6:I305,"21%")</f>
        <v>0</v>
      </c>
      <c r="D30" s="111"/>
      <c r="E30" s="50"/>
      <c r="F30" s="138" t="s">
        <v>51</v>
      </c>
      <c r="G30" s="115"/>
      <c r="H30" s="112">
        <f>SUMIFS(KOSTEN!I6:I305,KOSTEN!C6:C305,"2",KOSTEN!J6:J305,"21%")</f>
        <v>0</v>
      </c>
      <c r="J30" s="135" t="s">
        <v>8</v>
      </c>
      <c r="K30" s="129"/>
      <c r="L30" s="111">
        <f>SUMIFS(OMZET!H6:H305,OMZET!C6:C305,"4",OMZET!I6:I305,"21%")</f>
        <v>0</v>
      </c>
      <c r="M30" s="111"/>
      <c r="N30" s="50"/>
      <c r="O30" s="138" t="s">
        <v>51</v>
      </c>
      <c r="P30" s="115"/>
      <c r="Q30" s="112">
        <f>SUMIFS(KOSTEN!I6:I305,KOSTEN!C6:C305,"4",KOSTEN!J6:J305,"21%")</f>
        <v>0</v>
      </c>
    </row>
    <row r="31" spans="1:17" ht="15.75" x14ac:dyDescent="0.25">
      <c r="A31" s="129" t="s">
        <v>53</v>
      </c>
      <c r="B31" s="129"/>
      <c r="C31" s="136">
        <f xml:space="preserve"> SUMIF(OMZET!C6:C305, "2",OMZET!J6:J305)</f>
        <v>0</v>
      </c>
      <c r="D31" s="136"/>
      <c r="E31" s="50"/>
      <c r="F31" s="115" t="s">
        <v>53</v>
      </c>
      <c r="G31" s="115"/>
      <c r="H31" s="106">
        <f xml:space="preserve"> SUMIF(KOSTEN!C6:C205, "2",KOSTEN!K6:K205)</f>
        <v>0</v>
      </c>
      <c r="J31" s="129" t="s">
        <v>53</v>
      </c>
      <c r="K31" s="129"/>
      <c r="L31" s="136">
        <f xml:space="preserve"> SUMIF(OMZET!C6:C305, "4",OMZET!J6:J305)</f>
        <v>0</v>
      </c>
      <c r="M31" s="136"/>
      <c r="N31" s="50"/>
      <c r="O31" s="115" t="s">
        <v>53</v>
      </c>
      <c r="P31" s="115"/>
      <c r="Q31" s="106">
        <f xml:space="preserve"> SUMIF(KOSTEN!C6:C205, "4",KOSTEN!K6:K205)</f>
        <v>0</v>
      </c>
    </row>
    <row r="32" spans="1:17" ht="15.75" x14ac:dyDescent="0.25">
      <c r="A32" s="129"/>
      <c r="B32" s="129"/>
      <c r="C32" s="134"/>
      <c r="D32" s="134"/>
      <c r="E32" s="50"/>
      <c r="F32" s="115"/>
      <c r="G32" s="115"/>
      <c r="H32" s="115"/>
      <c r="J32" s="129"/>
      <c r="K32" s="129"/>
      <c r="L32" s="134"/>
      <c r="M32" s="134"/>
      <c r="N32" s="50"/>
      <c r="O32" s="115"/>
      <c r="P32" s="115"/>
      <c r="Q32" s="115"/>
    </row>
    <row r="33" spans="1:17" ht="15.75" x14ac:dyDescent="0.25">
      <c r="A33" s="135" t="s">
        <v>9</v>
      </c>
      <c r="B33" s="129"/>
      <c r="C33" s="111">
        <f>SUMIFS(OMZET!H6:H305,OMZET!C6:C305,"2",OMZET!I6:I305,"9%")</f>
        <v>0</v>
      </c>
      <c r="D33" s="111"/>
      <c r="E33" s="50"/>
      <c r="F33" s="138" t="s">
        <v>52</v>
      </c>
      <c r="G33" s="115"/>
      <c r="H33" s="112">
        <f>SUMIFS(KOSTEN!I6:I305,KOSTEN!C6:C305,"2",KOSTEN!J6:J305,"9%")</f>
        <v>0</v>
      </c>
      <c r="J33" s="135" t="s">
        <v>9</v>
      </c>
      <c r="K33" s="129"/>
      <c r="L33" s="111">
        <f>SUMIFS(OMZET!H6:H305,OMZET!C6:C305,"4",OMZET!I6:I305,"9%")</f>
        <v>0</v>
      </c>
      <c r="M33" s="111"/>
      <c r="N33" s="50"/>
      <c r="O33" s="138" t="s">
        <v>52</v>
      </c>
      <c r="P33" s="115"/>
      <c r="Q33" s="106">
        <f>SUMIFS(KOSTEN!I6:I305,KOSTEN!C6:C305,"4",KOSTEN!J6:J305,"9%")</f>
        <v>0</v>
      </c>
    </row>
    <row r="34" spans="1:17" ht="15.75" x14ac:dyDescent="0.25">
      <c r="A34" s="129" t="s">
        <v>53</v>
      </c>
      <c r="B34" s="129"/>
      <c r="C34" s="136">
        <f xml:space="preserve"> SUMIF(OMZET!C6:C305, "2",OMZET!K6:K305)</f>
        <v>0</v>
      </c>
      <c r="D34" s="136"/>
      <c r="E34" s="50"/>
      <c r="F34" s="115" t="s">
        <v>53</v>
      </c>
      <c r="G34" s="115"/>
      <c r="H34" s="106">
        <f xml:space="preserve"> SUMIF(KOSTEN!C7:C206,"2",KOSTEN!L7:L206)</f>
        <v>0</v>
      </c>
      <c r="J34" s="129" t="s">
        <v>53</v>
      </c>
      <c r="K34" s="129"/>
      <c r="L34" s="136">
        <f xml:space="preserve"> SUMIF(OMZET!C6:C305, "4",OMZET!K6:K305)</f>
        <v>0</v>
      </c>
      <c r="M34" s="136"/>
      <c r="N34" s="50"/>
      <c r="O34" s="115" t="s">
        <v>53</v>
      </c>
      <c r="P34" s="115"/>
      <c r="Q34" s="106">
        <f xml:space="preserve"> SUMIF(KOSTEN!C7:C206,"4",KOSTEN!L7:L206)</f>
        <v>0</v>
      </c>
    </row>
    <row r="35" spans="1:17" ht="15.75" x14ac:dyDescent="0.25">
      <c r="A35" s="129"/>
      <c r="B35" s="129"/>
      <c r="C35" s="137"/>
      <c r="D35" s="137"/>
      <c r="E35" s="153"/>
      <c r="F35" s="115"/>
      <c r="G35" s="115"/>
      <c r="H35" s="139"/>
      <c r="J35" s="129"/>
      <c r="K35" s="129"/>
      <c r="L35" s="137"/>
      <c r="M35" s="137"/>
      <c r="N35" s="50"/>
      <c r="O35" s="115"/>
      <c r="P35" s="115"/>
      <c r="Q35" s="139"/>
    </row>
    <row r="36" spans="1:17" ht="15.75" x14ac:dyDescent="0.25">
      <c r="A36" s="135" t="s">
        <v>59</v>
      </c>
      <c r="B36" s="129"/>
      <c r="C36" s="111">
        <f>SUMIFS(OMZET!H6:H305,OMZET!C6:C305,"2",OMZET!I6:I305,"0%")</f>
        <v>0</v>
      </c>
      <c r="D36" s="111"/>
      <c r="E36" s="153"/>
      <c r="F36" s="138" t="s">
        <v>60</v>
      </c>
      <c r="G36" s="115"/>
      <c r="H36" s="106">
        <f>SUMIFS(KOSTEN!I6:I305,KOSTEN!C6:C305,"2",KOSTEN!J6:J305,"0%")</f>
        <v>0</v>
      </c>
      <c r="J36" s="135" t="s">
        <v>59</v>
      </c>
      <c r="K36" s="129"/>
      <c r="L36" s="136">
        <f>SUMIFS(OMZET!H6:H305,OMZET!C6:C305,"4",OMZET!I6:I305,"0%")</f>
        <v>0</v>
      </c>
      <c r="M36" s="136"/>
      <c r="N36" s="50"/>
      <c r="O36" s="138" t="s">
        <v>60</v>
      </c>
      <c r="P36" s="115"/>
      <c r="Q36" s="106">
        <f>SUMIFS(KOSTEN!I6:I305,KOSTEN!C6:C305,"4",KOSTEN!J6:J305,"0%")</f>
        <v>0</v>
      </c>
    </row>
    <row r="37" spans="1:17" ht="15.75" x14ac:dyDescent="0.25">
      <c r="A37" s="50"/>
      <c r="B37" s="50"/>
      <c r="C37" s="152"/>
      <c r="D37" s="152"/>
      <c r="E37" s="153"/>
      <c r="F37" s="153"/>
      <c r="G37" s="153"/>
      <c r="H37" s="152"/>
      <c r="J37" s="50"/>
      <c r="K37" s="50"/>
      <c r="L37" s="56"/>
      <c r="M37" s="56"/>
      <c r="N37" s="50"/>
      <c r="O37" s="50"/>
      <c r="P37" s="50"/>
      <c r="Q37" s="56"/>
    </row>
    <row r="38" spans="1:17" ht="15.75" x14ac:dyDescent="0.25">
      <c r="A38" s="118" t="s">
        <v>80</v>
      </c>
      <c r="B38" s="118"/>
      <c r="C38" s="119">
        <f>C31+C34</f>
        <v>0</v>
      </c>
      <c r="D38" s="119"/>
      <c r="E38" s="118"/>
      <c r="F38" s="118" t="s">
        <v>81</v>
      </c>
      <c r="G38" s="118"/>
      <c r="H38" s="140">
        <f>H31+H34</f>
        <v>0</v>
      </c>
      <c r="I38" s="83"/>
      <c r="J38" s="118" t="s">
        <v>80</v>
      </c>
      <c r="K38" s="118"/>
      <c r="L38" s="119">
        <f>L31+L34</f>
        <v>0</v>
      </c>
      <c r="M38" s="119"/>
      <c r="N38" s="118"/>
      <c r="O38" s="118" t="s">
        <v>81</v>
      </c>
      <c r="P38" s="118"/>
      <c r="Q38" s="140">
        <f>Q31+Q34</f>
        <v>0</v>
      </c>
    </row>
    <row r="39" spans="1:17" ht="15.75" x14ac:dyDescent="0.25">
      <c r="A39" s="50"/>
      <c r="B39" s="50"/>
      <c r="C39" s="127"/>
      <c r="D39" s="127"/>
      <c r="E39" s="50"/>
      <c r="F39" s="50"/>
      <c r="G39" s="50"/>
      <c r="H39" s="50"/>
      <c r="J39" s="50"/>
      <c r="K39" s="50"/>
      <c r="L39" s="127"/>
      <c r="M39" s="127"/>
      <c r="N39" s="50"/>
      <c r="O39" s="50"/>
      <c r="P39" s="50"/>
      <c r="Q39" s="50"/>
    </row>
    <row r="40" spans="1:17" ht="15.75" x14ac:dyDescent="0.25">
      <c r="A40" s="168" t="s">
        <v>90</v>
      </c>
      <c r="B40" s="169"/>
      <c r="C40" s="173">
        <f>C38-H38</f>
        <v>0</v>
      </c>
      <c r="D40" s="174"/>
      <c r="E40" s="175" t="str">
        <f>IF(C40&gt;0,"Af te dragen","Te ontvangen")</f>
        <v>Te ontvangen</v>
      </c>
      <c r="G40" s="110"/>
      <c r="H40" s="110"/>
      <c r="J40" s="168" t="s">
        <v>91</v>
      </c>
      <c r="K40" s="169"/>
      <c r="L40" s="172">
        <f>L38-Q38</f>
        <v>0</v>
      </c>
      <c r="M40" s="154"/>
      <c r="N40" s="110" t="str">
        <f>IF(L40&gt;0,"Af te dragen","Te ontvangen")</f>
        <v>Te ontvangen</v>
      </c>
      <c r="P40" s="110"/>
      <c r="Q40" s="110"/>
    </row>
    <row r="41" spans="1:17" ht="15.75" x14ac:dyDescent="0.25">
      <c r="A41" s="50"/>
      <c r="B41" s="50"/>
      <c r="C41" s="50"/>
      <c r="D41" s="50"/>
      <c r="E41" s="50"/>
      <c r="F41" s="50"/>
      <c r="G41" s="50"/>
      <c r="H41" s="50"/>
      <c r="J41" s="50"/>
      <c r="K41" s="50"/>
      <c r="L41" s="50"/>
      <c r="M41" s="50"/>
      <c r="N41" s="50"/>
      <c r="O41" s="50"/>
      <c r="P41" s="50"/>
      <c r="Q41" s="50"/>
    </row>
    <row r="43" spans="1:17" s="94" customFormat="1" x14ac:dyDescent="0.25">
      <c r="A43" s="93"/>
      <c r="B43" s="93"/>
      <c r="C43" s="93"/>
      <c r="D43" s="93"/>
    </row>
    <row r="44" spans="1:17" s="94" customFormat="1" x14ac:dyDescent="0.25">
      <c r="A44" s="93"/>
      <c r="B44" s="93"/>
      <c r="C44" s="93"/>
      <c r="D44" s="93"/>
    </row>
    <row r="45" spans="1:17" s="94" customFormat="1" x14ac:dyDescent="0.25">
      <c r="A45" s="93"/>
      <c r="B45" s="93"/>
      <c r="C45" s="93"/>
      <c r="D45" s="93"/>
    </row>
    <row r="46" spans="1:17" ht="15.75" thickBot="1" x14ac:dyDescent="0.3"/>
    <row r="47" spans="1:17" ht="35.25" thickTop="1" thickBot="1" x14ac:dyDescent="0.55000000000000004">
      <c r="A47" s="95" t="s">
        <v>86</v>
      </c>
      <c r="B47" s="96"/>
      <c r="C47" s="96"/>
      <c r="D47" s="96"/>
      <c r="E47" s="96"/>
      <c r="F47" s="96"/>
      <c r="G47" s="96"/>
      <c r="H47" s="97"/>
    </row>
    <row r="48" spans="1:17" ht="35.25" thickTop="1" thickBot="1" x14ac:dyDescent="0.55000000000000004">
      <c r="A48" s="73"/>
    </row>
    <row r="49" spans="1:8" ht="15.75" thickTop="1" x14ac:dyDescent="0.25">
      <c r="A49" s="74" t="s">
        <v>123</v>
      </c>
      <c r="B49" s="100"/>
      <c r="C49" s="101" t="s">
        <v>47</v>
      </c>
      <c r="D49" s="100" t="s">
        <v>54</v>
      </c>
      <c r="E49" s="32"/>
      <c r="F49" s="32"/>
      <c r="G49" s="32"/>
      <c r="H49" s="33"/>
    </row>
    <row r="50" spans="1:8" x14ac:dyDescent="0.25">
      <c r="A50" s="75" t="s">
        <v>121</v>
      </c>
      <c r="B50" s="84">
        <f>C9+L9+C28+L28</f>
        <v>0</v>
      </c>
      <c r="C50" s="188">
        <f>IF(ISERROR(B50/B50),0,B50/B50)</f>
        <v>0</v>
      </c>
      <c r="D50" s="76"/>
      <c r="H50" s="34"/>
    </row>
    <row r="51" spans="1:8" ht="15.75" thickBot="1" x14ac:dyDescent="0.3">
      <c r="A51" s="75" t="s">
        <v>45</v>
      </c>
      <c r="B51" s="84">
        <f xml:space="preserve"> SUMIF(OMZET!G6:G305, "Ja",OMZET!H6:H305)</f>
        <v>0</v>
      </c>
      <c r="C51" s="188">
        <f>IF(ISERROR(B51/B50),0,B51/B50)</f>
        <v>0</v>
      </c>
      <c r="D51" s="71"/>
      <c r="H51" s="34"/>
    </row>
    <row r="52" spans="1:8" ht="16.5" thickTop="1" thickBot="1" x14ac:dyDescent="0.3">
      <c r="A52" s="156" t="s">
        <v>46</v>
      </c>
      <c r="B52" s="157">
        <f xml:space="preserve"> SUMIF(OMZET!G6:G305, "Nee",OMZET!H6:H305)</f>
        <v>0</v>
      </c>
      <c r="C52" s="160">
        <f>IF(ISERROR(B52/B50),0,B52/B50)</f>
        <v>0</v>
      </c>
      <c r="D52" s="158"/>
      <c r="E52" s="96"/>
      <c r="F52" s="96"/>
      <c r="G52" s="96"/>
      <c r="H52" s="97"/>
    </row>
    <row r="53" spans="1:8" ht="16.5" thickTop="1" thickBot="1" x14ac:dyDescent="0.3">
      <c r="B53" s="72"/>
      <c r="C53" s="71"/>
      <c r="D53" s="71"/>
    </row>
    <row r="54" spans="1:8" ht="15.75" thickTop="1" x14ac:dyDescent="0.25">
      <c r="A54" s="74" t="s">
        <v>124</v>
      </c>
      <c r="B54" s="103"/>
      <c r="C54" s="101" t="s">
        <v>47</v>
      </c>
      <c r="D54" s="102" t="s">
        <v>55</v>
      </c>
      <c r="E54" s="32"/>
      <c r="F54" s="32"/>
      <c r="G54" s="32"/>
      <c r="H54" s="33"/>
    </row>
    <row r="55" spans="1:8" x14ac:dyDescent="0.25">
      <c r="A55" s="75" t="s">
        <v>122</v>
      </c>
      <c r="B55" s="85">
        <f>H9+H28+Q9+Q28</f>
        <v>0</v>
      </c>
      <c r="C55" s="188">
        <f>IF(ISERROR(B55/B55),0,B55/B55)</f>
        <v>0</v>
      </c>
      <c r="D55" s="76"/>
      <c r="H55" s="34"/>
    </row>
    <row r="56" spans="1:8" ht="15.75" thickBot="1" x14ac:dyDescent="0.3">
      <c r="A56" s="75" t="s">
        <v>44</v>
      </c>
      <c r="B56" s="85">
        <f xml:space="preserve"> SUMIF(KOSTEN!H6:H305, "Ja",KOSTEN!I6:I305)</f>
        <v>0</v>
      </c>
      <c r="C56" s="188">
        <f>IF(ISERROR(B56/B55),0,B56/B55)</f>
        <v>0</v>
      </c>
      <c r="D56" s="76"/>
      <c r="H56" s="34"/>
    </row>
    <row r="57" spans="1:8" ht="16.5" thickTop="1" thickBot="1" x14ac:dyDescent="0.3">
      <c r="A57" s="156" t="s">
        <v>48</v>
      </c>
      <c r="B57" s="159">
        <f xml:space="preserve"> SUMIF(KOSTEN!H6:H305, "Nee",KOSTEN!I6:I305)</f>
        <v>0</v>
      </c>
      <c r="C57" s="160">
        <f>IF(ISERROR(B57/B55),0,B57/B55)</f>
        <v>0</v>
      </c>
      <c r="D57" s="160"/>
      <c r="E57" s="96"/>
      <c r="F57" s="96"/>
      <c r="G57" s="96"/>
      <c r="H57" s="97"/>
    </row>
    <row r="58" spans="1:8" ht="16.5" thickTop="1" thickBot="1" x14ac:dyDescent="0.3"/>
    <row r="59" spans="1:8" ht="15.75" thickTop="1" x14ac:dyDescent="0.25">
      <c r="A59" s="74" t="s">
        <v>125</v>
      </c>
      <c r="B59" s="102"/>
      <c r="C59" s="101" t="s">
        <v>47</v>
      </c>
      <c r="D59" s="102" t="s">
        <v>55</v>
      </c>
      <c r="E59" s="32"/>
      <c r="F59" s="32"/>
      <c r="G59" s="32"/>
      <c r="H59" s="33"/>
    </row>
    <row r="60" spans="1:8" x14ac:dyDescent="0.25">
      <c r="A60" s="155" t="s">
        <v>25</v>
      </c>
      <c r="B60" s="86">
        <f xml:space="preserve"> SUMIF(KOSTEN!G6:G305, "Inkoopkosten",KOSTEN!I6:I305)</f>
        <v>0</v>
      </c>
      <c r="C60" s="188">
        <f t="shared" ref="C60:C70" si="0">IF(ISERROR(B60/$B$55),0,B60/$B$55)</f>
        <v>0</v>
      </c>
      <c r="D60" s="76"/>
      <c r="H60" s="34"/>
    </row>
    <row r="61" spans="1:8" x14ac:dyDescent="0.25">
      <c r="A61" s="155" t="s">
        <v>24</v>
      </c>
      <c r="B61" s="86">
        <f xml:space="preserve"> SUMIF(KOSTEN!G6:G305, "Vervoerskosten",KOSTEN!I6:I305)</f>
        <v>0</v>
      </c>
      <c r="C61" s="188">
        <f t="shared" si="0"/>
        <v>0</v>
      </c>
      <c r="D61" s="76"/>
      <c r="H61" s="34"/>
    </row>
    <row r="62" spans="1:8" x14ac:dyDescent="0.25">
      <c r="A62" s="155" t="s">
        <v>20</v>
      </c>
      <c r="B62" s="86">
        <f xml:space="preserve"> SUMIF(KOSTEN!G6:G305, "Kantoorkosten",KOSTEN!I6:I305)</f>
        <v>0</v>
      </c>
      <c r="C62" s="188">
        <f t="shared" si="0"/>
        <v>0</v>
      </c>
      <c r="D62" s="76"/>
      <c r="H62" s="34"/>
    </row>
    <row r="63" spans="1:8" x14ac:dyDescent="0.25">
      <c r="A63" s="155" t="s">
        <v>23</v>
      </c>
      <c r="B63" s="86">
        <f xml:space="preserve"> SUMIF(KOSTEN!G6:G305, "Kosten inventaris",KOSTEN!I6:I305)</f>
        <v>0</v>
      </c>
      <c r="C63" s="188">
        <f t="shared" si="0"/>
        <v>0</v>
      </c>
      <c r="D63" s="76"/>
      <c r="H63" s="34"/>
    </row>
    <row r="64" spans="1:8" x14ac:dyDescent="0.25">
      <c r="A64" s="155" t="s">
        <v>26</v>
      </c>
      <c r="B64" s="86">
        <f xml:space="preserve"> SUMIF(KOSTEN!G6:G305, "Huisvestingskosten",KOSTEN!I6:I305)</f>
        <v>0</v>
      </c>
      <c r="C64" s="188">
        <f t="shared" si="0"/>
        <v>0</v>
      </c>
      <c r="D64" s="76"/>
      <c r="H64" s="34"/>
    </row>
    <row r="65" spans="1:8" x14ac:dyDescent="0.25">
      <c r="A65" s="155" t="s">
        <v>21</v>
      </c>
      <c r="B65" s="86">
        <f xml:space="preserve"> SUMIF(KOSTEN!G6:G305, "Verkoopkosten",KOSTEN!I6:I305)</f>
        <v>0</v>
      </c>
      <c r="C65" s="188">
        <f t="shared" si="0"/>
        <v>0</v>
      </c>
      <c r="D65" s="76"/>
      <c r="H65" s="34"/>
    </row>
    <row r="66" spans="1:8" x14ac:dyDescent="0.25">
      <c r="A66" s="155" t="s">
        <v>27</v>
      </c>
      <c r="B66" s="86">
        <f xml:space="preserve"> SUMIF(KOSTEN!G6:G305, "Studiekosten",KOSTEN!I6:I305)</f>
        <v>0</v>
      </c>
      <c r="C66" s="188">
        <f t="shared" si="0"/>
        <v>0</v>
      </c>
      <c r="D66" s="76"/>
      <c r="H66" s="34"/>
    </row>
    <row r="67" spans="1:8" x14ac:dyDescent="0.25">
      <c r="A67" s="155" t="s">
        <v>28</v>
      </c>
      <c r="B67" s="86">
        <f xml:space="preserve"> SUMIF(KOSTEN!G6:G305, "Horecakosten",KOSTEN!I6:I305)</f>
        <v>0</v>
      </c>
      <c r="C67" s="188">
        <f t="shared" si="0"/>
        <v>0</v>
      </c>
      <c r="D67" s="76"/>
      <c r="H67" s="34"/>
    </row>
    <row r="68" spans="1:8" x14ac:dyDescent="0.25">
      <c r="A68" s="155" t="s">
        <v>22</v>
      </c>
      <c r="B68" s="86">
        <f xml:space="preserve"> SUMIF(KOSTEN!G6:G305, "Algemene kosten",KOSTEN!I6:I305)</f>
        <v>0</v>
      </c>
      <c r="C68" s="188">
        <f t="shared" si="0"/>
        <v>0</v>
      </c>
      <c r="D68" s="76"/>
      <c r="H68" s="34"/>
    </row>
    <row r="69" spans="1:8" ht="15.75" thickBot="1" x14ac:dyDescent="0.3">
      <c r="A69" s="155" t="s">
        <v>29</v>
      </c>
      <c r="B69" s="86">
        <f xml:space="preserve"> SUMIF(KOSTEN!G5:G304, "Overige kosten",KOSTEN!I5:I304)</f>
        <v>0</v>
      </c>
      <c r="C69" s="188">
        <f t="shared" si="0"/>
        <v>0</v>
      </c>
      <c r="D69" s="76"/>
      <c r="H69" s="34"/>
    </row>
    <row r="70" spans="1:8" ht="16.5" thickTop="1" thickBot="1" x14ac:dyDescent="0.3">
      <c r="A70" s="156" t="s">
        <v>93</v>
      </c>
      <c r="B70" s="161">
        <f>SUM(B60:B69)</f>
        <v>0</v>
      </c>
      <c r="C70" s="160">
        <f t="shared" si="0"/>
        <v>0</v>
      </c>
      <c r="D70" s="160"/>
      <c r="E70" s="162"/>
      <c r="F70" s="162"/>
      <c r="G70" s="162"/>
      <c r="H70" s="163"/>
    </row>
    <row r="71" spans="1:8" ht="15.75" thickTop="1" x14ac:dyDescent="0.25">
      <c r="B71" s="86"/>
    </row>
  </sheetData>
  <sheetProtection selectLockedCells="1"/>
  <conditionalFormatting sqref="C21:D21">
    <cfRule type="cellIs" dxfId="12" priority="14" operator="lessThan">
      <formula>0</formula>
    </cfRule>
    <cfRule type="cellIs" dxfId="11" priority="15" operator="greaterThan">
      <formula>0</formula>
    </cfRule>
  </conditionalFormatting>
  <conditionalFormatting sqref="C40:D40">
    <cfRule type="cellIs" dxfId="10" priority="12" operator="lessThan">
      <formula>0</formula>
    </cfRule>
    <cfRule type="cellIs" priority="13" operator="lessThan">
      <formula>0</formula>
    </cfRule>
  </conditionalFormatting>
  <conditionalFormatting sqref="E21">
    <cfRule type="containsText" dxfId="9" priority="1" operator="containsText" text="Af te dragen">
      <formula>NOT(ISERROR(SEARCH("Af te dragen",E21)))</formula>
    </cfRule>
    <cfRule type="containsText" dxfId="8" priority="2" operator="containsText" text="Te ontvangen">
      <formula>NOT(ISERROR(SEARCH("Te ontvangen",E21)))</formula>
    </cfRule>
  </conditionalFormatting>
  <conditionalFormatting sqref="E40">
    <cfRule type="containsText" dxfId="7" priority="8" operator="containsText" text="Te ontvangen">
      <formula>NOT(ISERROR(SEARCH("Te ontvangen",E40)))</formula>
    </cfRule>
    <cfRule type="containsText" dxfId="6" priority="20" operator="containsText" text="Af te dragen">
      <formula>NOT(ISERROR(SEARCH("Af te dragen",E40)))</formula>
    </cfRule>
  </conditionalFormatting>
  <conditionalFormatting sqref="L21:M21">
    <cfRule type="cellIs" dxfId="5" priority="11" operator="lessThan">
      <formula>0</formula>
    </cfRule>
  </conditionalFormatting>
  <conditionalFormatting sqref="L40:M40">
    <cfRule type="cellIs" dxfId="4" priority="10" operator="lessThan">
      <formula>0</formula>
    </cfRule>
  </conditionalFormatting>
  <conditionalFormatting sqref="N21">
    <cfRule type="containsText" dxfId="3" priority="9" operator="containsText" text="Te ontvangen">
      <formula>NOT(ISERROR(SEARCH("Te ontvangen",N21)))</formula>
    </cfRule>
    <cfRule type="containsText" dxfId="2" priority="23" operator="containsText" text="Af te dragen">
      <formula>NOT(ISERROR(SEARCH("Af te dragen",N21)))</formula>
    </cfRule>
  </conditionalFormatting>
  <conditionalFormatting sqref="N40">
    <cfRule type="containsText" dxfId="1" priority="7" operator="containsText" text="Te ontvangen">
      <formula>NOT(ISERROR(SEARCH("Te ontvangen",N40)))</formula>
    </cfRule>
    <cfRule type="containsText" dxfId="0" priority="21" operator="containsText" text="Af te dragen">
      <formula>NOT(ISERROR(SEARCH("Af te dragen",N40)))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24217-2D56-4177-8FDA-620C564EEF9C}">
  <dimension ref="A1:L17"/>
  <sheetViews>
    <sheetView workbookViewId="0">
      <selection activeCell="E23" sqref="E23"/>
    </sheetView>
  </sheetViews>
  <sheetFormatPr defaultRowHeight="15" x14ac:dyDescent="0.25"/>
  <cols>
    <col min="1" max="3" width="9.140625" style="69"/>
    <col min="4" max="4" width="18.42578125" style="69" bestFit="1" customWidth="1"/>
    <col min="5" max="16384" width="9.140625" style="69"/>
  </cols>
  <sheetData>
    <row r="1" spans="1:12" x14ac:dyDescent="0.25">
      <c r="A1" s="80" t="s">
        <v>0</v>
      </c>
      <c r="B1" s="80"/>
      <c r="C1" s="80"/>
      <c r="D1" s="80" t="s">
        <v>5</v>
      </c>
      <c r="E1" s="81"/>
      <c r="F1" s="81"/>
      <c r="G1" s="81" t="s">
        <v>31</v>
      </c>
      <c r="H1" s="81"/>
      <c r="I1" s="81"/>
      <c r="J1" s="81" t="s">
        <v>34</v>
      </c>
      <c r="K1" s="81"/>
      <c r="L1" s="81"/>
    </row>
    <row r="2" spans="1:12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5">
      <c r="A3" s="81">
        <v>1</v>
      </c>
      <c r="B3" s="81"/>
      <c r="C3" s="81"/>
      <c r="D3" s="81" t="s">
        <v>25</v>
      </c>
      <c r="E3" s="81"/>
      <c r="F3" s="81"/>
      <c r="G3" s="81" t="s">
        <v>32</v>
      </c>
      <c r="H3" s="81"/>
      <c r="I3" s="81"/>
      <c r="J3" s="82">
        <v>0.21</v>
      </c>
      <c r="K3" s="81"/>
      <c r="L3" s="81"/>
    </row>
    <row r="4" spans="1:12" x14ac:dyDescent="0.25">
      <c r="A4" s="81">
        <v>2</v>
      </c>
      <c r="B4" s="81"/>
      <c r="C4" s="81"/>
      <c r="D4" s="81" t="s">
        <v>24</v>
      </c>
      <c r="E4" s="81"/>
      <c r="F4" s="81"/>
      <c r="G4" s="81" t="s">
        <v>33</v>
      </c>
      <c r="H4" s="81"/>
      <c r="I4" s="81"/>
      <c r="J4" s="82">
        <v>0.09</v>
      </c>
      <c r="K4" s="81"/>
      <c r="L4" s="81"/>
    </row>
    <row r="5" spans="1:12" x14ac:dyDescent="0.25">
      <c r="A5" s="81">
        <v>3</v>
      </c>
      <c r="B5" s="81"/>
      <c r="C5" s="81"/>
      <c r="D5" s="81" t="s">
        <v>20</v>
      </c>
      <c r="E5" s="81"/>
      <c r="F5" s="81"/>
      <c r="G5" s="81"/>
      <c r="H5" s="81"/>
      <c r="I5" s="81"/>
      <c r="J5" s="82">
        <v>0</v>
      </c>
      <c r="K5" s="81"/>
      <c r="L5" s="81"/>
    </row>
    <row r="6" spans="1:12" x14ac:dyDescent="0.25">
      <c r="A6" s="81">
        <v>4</v>
      </c>
      <c r="B6" s="81"/>
      <c r="C6" s="81"/>
      <c r="D6" s="81" t="s">
        <v>23</v>
      </c>
      <c r="E6" s="81"/>
      <c r="F6" s="81"/>
      <c r="G6" s="81"/>
      <c r="H6" s="81"/>
      <c r="I6" s="81"/>
      <c r="J6" s="81"/>
      <c r="K6" s="81"/>
      <c r="L6" s="81"/>
    </row>
    <row r="7" spans="1:12" x14ac:dyDescent="0.25">
      <c r="A7" s="81"/>
      <c r="B7" s="81"/>
      <c r="C7" s="81"/>
      <c r="D7" s="81" t="s">
        <v>26</v>
      </c>
      <c r="E7" s="81"/>
      <c r="F7" s="81"/>
      <c r="G7" s="81"/>
      <c r="H7" s="81"/>
      <c r="I7" s="81"/>
      <c r="J7" s="81"/>
      <c r="K7" s="81"/>
      <c r="L7" s="81"/>
    </row>
    <row r="8" spans="1:12" x14ac:dyDescent="0.25">
      <c r="A8" s="81"/>
      <c r="B8" s="81"/>
      <c r="C8" s="81"/>
      <c r="D8" s="81" t="s">
        <v>21</v>
      </c>
      <c r="E8" s="81"/>
      <c r="F8" s="81"/>
      <c r="G8" s="81"/>
      <c r="H8" s="81"/>
      <c r="I8" s="81"/>
      <c r="J8" s="81"/>
      <c r="K8" s="81"/>
      <c r="L8" s="81"/>
    </row>
    <row r="9" spans="1:12" x14ac:dyDescent="0.25">
      <c r="A9" s="81"/>
      <c r="B9" s="81"/>
      <c r="C9" s="81"/>
      <c r="D9" s="81" t="s">
        <v>27</v>
      </c>
      <c r="E9" s="81"/>
      <c r="F9" s="81"/>
      <c r="G9" s="81"/>
      <c r="H9" s="81"/>
      <c r="I9" s="81"/>
      <c r="J9" s="81"/>
      <c r="K9" s="81"/>
      <c r="L9" s="81"/>
    </row>
    <row r="10" spans="1:12" x14ac:dyDescent="0.25">
      <c r="A10" s="81"/>
      <c r="B10" s="81"/>
      <c r="C10" s="81"/>
      <c r="D10" s="81" t="s">
        <v>28</v>
      </c>
      <c r="E10" s="81"/>
      <c r="F10" s="81"/>
      <c r="G10" s="81"/>
      <c r="H10" s="81"/>
      <c r="I10" s="81"/>
      <c r="J10" s="81"/>
      <c r="K10" s="81"/>
      <c r="L10" s="81"/>
    </row>
    <row r="11" spans="1:12" x14ac:dyDescent="0.25">
      <c r="A11" s="81"/>
      <c r="B11" s="81"/>
      <c r="C11" s="81"/>
      <c r="D11" s="81" t="s">
        <v>22</v>
      </c>
      <c r="E11" s="81"/>
      <c r="F11" s="81"/>
      <c r="G11" s="81"/>
      <c r="H11" s="81"/>
      <c r="I11" s="81"/>
      <c r="J11" s="81"/>
      <c r="K11" s="81"/>
      <c r="L11" s="81"/>
    </row>
    <row r="12" spans="1:12" x14ac:dyDescent="0.25">
      <c r="A12" s="81"/>
      <c r="B12" s="81"/>
      <c r="C12" s="81"/>
      <c r="D12" s="81" t="s">
        <v>29</v>
      </c>
      <c r="E12" s="81"/>
      <c r="F12" s="81"/>
      <c r="G12" s="81"/>
      <c r="H12" s="81"/>
      <c r="I12" s="81"/>
      <c r="J12" s="81"/>
      <c r="K12" s="81"/>
      <c r="L12" s="81"/>
    </row>
    <row r="13" spans="1:12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7af7a0-b6cc-4880-8b5a-5e2c71e7f4a2">
      <Terms xmlns="http://schemas.microsoft.com/office/infopath/2007/PartnerControls"/>
    </lcf76f155ced4ddcb4097134ff3c332f>
    <TaxCatchAll xmlns="e3d9e1bc-0d5a-4730-afa4-786caee43e7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83FBF5180E2F44BB8C45EAA0D23A6C" ma:contentTypeVersion="18" ma:contentTypeDescription="Een nieuw document maken." ma:contentTypeScope="" ma:versionID="a12b67b5d548d3e7cce0290d838c6a4f">
  <xsd:schema xmlns:xsd="http://www.w3.org/2001/XMLSchema" xmlns:xs="http://www.w3.org/2001/XMLSchema" xmlns:p="http://schemas.microsoft.com/office/2006/metadata/properties" xmlns:ns2="dc7af7a0-b6cc-4880-8b5a-5e2c71e7f4a2" xmlns:ns3="e3d9e1bc-0d5a-4730-afa4-786caee43e7f" targetNamespace="http://schemas.microsoft.com/office/2006/metadata/properties" ma:root="true" ma:fieldsID="d19a3d08facb76f64a45d1c567d98df2" ns2:_="" ns3:_="">
    <xsd:import namespace="dc7af7a0-b6cc-4880-8b5a-5e2c71e7f4a2"/>
    <xsd:import namespace="e3d9e1bc-0d5a-4730-afa4-786caee43e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af7a0-b6cc-4880-8b5a-5e2c71e7f4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2c9ecf1-593e-466b-bd8b-33dcc060c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9e1bc-0d5a-4730-afa4-786caee43e7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1cc7a74-6a21-406e-9a94-827d609a1696}" ma:internalName="TaxCatchAll" ma:showField="CatchAllData" ma:web="e3d9e1bc-0d5a-4730-afa4-786caee43e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2540E-B8C0-41FE-8A0F-1582860D6B8D}">
  <ds:schemaRefs>
    <ds:schemaRef ds:uri="a6790b4c-c644-4088-a481-da3a9818436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dc7af7a0-b6cc-4880-8b5a-5e2c71e7f4a2"/>
    <ds:schemaRef ds:uri="e3d9e1bc-0d5a-4730-afa4-786caee43e7f"/>
  </ds:schemaRefs>
</ds:datastoreItem>
</file>

<file path=customXml/itemProps2.xml><?xml version="1.0" encoding="utf-8"?>
<ds:datastoreItem xmlns:ds="http://schemas.openxmlformats.org/officeDocument/2006/customXml" ds:itemID="{2B7165BA-91A8-48CE-8AF0-C81A7E0FA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af7a0-b6cc-4880-8b5a-5e2c71e7f4a2"/>
    <ds:schemaRef ds:uri="e3d9e1bc-0d5a-4730-afa4-786caee43e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73BDAE-E0E1-4440-8CBC-ED2E111587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Toelichting</vt:lpstr>
      <vt:lpstr>OMZET</vt:lpstr>
      <vt:lpstr>KOSTEN</vt:lpstr>
      <vt:lpstr>Totaal</vt:lpstr>
      <vt:lpstr>verwijzingen</vt:lpstr>
      <vt:lpstr>datum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Bizniz Media</dc:creator>
  <cp:lastModifiedBy>Frank Baltes | Startersloket</cp:lastModifiedBy>
  <dcterms:created xsi:type="dcterms:W3CDTF">2020-11-19T08:16:37Z</dcterms:created>
  <dcterms:modified xsi:type="dcterms:W3CDTF">2025-02-25T09:01:42Z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0x0101003283FBF5180E2F44BB8C45EAA0D23A6C</vt:lpwstr>
  </property>
  <property fmtid="{D5CDD505-2E9C-101B-9397-08002B2CF9AE}" pid="3" name="MediaServiceImageTags">
    <vt:lpwstr/>
  </property>
</Properties>
</file>